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profiles\M_home\hoehn\Documents\1Arbeitsordner\Dissertationen im Arbeitsordner\"/>
    </mc:Choice>
  </mc:AlternateContent>
  <xr:revisionPtr revIDLastSave="0" documentId="8_{653C33D0-0298-441D-8522-CE751F7B29A1}" xr6:coauthVersionLast="36" xr6:coauthVersionMax="36" xr10:uidLastSave="{00000000-0000-0000-0000-000000000000}"/>
  <bookViews>
    <workbookView xWindow="0" yWindow="0" windowWidth="28800" windowHeight="11670" activeTab="3" xr2:uid="{290A5EF0-1A5F-4A00-911B-D76DCC6AB61D}"/>
  </bookViews>
  <sheets>
    <sheet name="Erhebung Figuren, BWT, FT" sheetId="1" r:id="rId1"/>
    <sheet name="bereinigt um Kernpersonal" sheetId="2" r:id="rId2"/>
    <sheet name="bereinigt nach Jahr" sheetId="3" r:id="rId3"/>
    <sheet name="bereinigt nach Autori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4" l="1"/>
  <c r="C2" i="4"/>
  <c r="D2" i="4"/>
  <c r="E2" i="4"/>
  <c r="F2" i="4"/>
  <c r="G2" i="4"/>
  <c r="H2" i="4"/>
  <c r="I2" i="4"/>
  <c r="B36" i="4"/>
  <c r="C36" i="4"/>
  <c r="D36" i="4"/>
  <c r="E36" i="4"/>
  <c r="F36" i="4"/>
  <c r="G36" i="4"/>
  <c r="H36" i="4"/>
  <c r="I36" i="4"/>
  <c r="F63" i="4"/>
  <c r="I63" i="4" s="1"/>
  <c r="G63" i="4"/>
  <c r="H63" i="4"/>
  <c r="F68" i="4"/>
  <c r="G68" i="4"/>
  <c r="H68" i="4"/>
  <c r="I68" i="4"/>
  <c r="B75" i="4"/>
  <c r="C75" i="4"/>
  <c r="D75" i="4"/>
  <c r="E75" i="4"/>
  <c r="F75" i="4"/>
  <c r="G75" i="4"/>
  <c r="H75" i="4"/>
  <c r="I75" i="4"/>
  <c r="F96" i="4"/>
  <c r="I96" i="4" s="1"/>
  <c r="G96" i="4"/>
  <c r="H96" i="4"/>
  <c r="F105" i="4"/>
  <c r="G105" i="4"/>
  <c r="H105" i="4"/>
  <c r="I105" i="4"/>
  <c r="B112" i="4"/>
  <c r="C112" i="4"/>
  <c r="D112" i="4"/>
  <c r="E112" i="4"/>
  <c r="F112" i="4"/>
  <c r="G112" i="4"/>
  <c r="H112" i="4"/>
  <c r="I112" i="4"/>
  <c r="F2" i="3"/>
  <c r="G2" i="3"/>
  <c r="H2" i="3"/>
  <c r="I2" i="3"/>
  <c r="J2" i="3"/>
  <c r="L2" i="3"/>
  <c r="F3" i="3"/>
  <c r="G3" i="3"/>
  <c r="H3" i="3"/>
  <c r="I3" i="3"/>
  <c r="J3" i="3"/>
  <c r="L3" i="3"/>
  <c r="F4" i="3"/>
  <c r="G4" i="3"/>
  <c r="H4" i="3"/>
  <c r="I4" i="3"/>
  <c r="L4" i="3" s="1"/>
  <c r="J4" i="3"/>
  <c r="F5" i="3"/>
  <c r="G5" i="3"/>
  <c r="H5" i="3"/>
  <c r="I5" i="3"/>
  <c r="J5" i="3"/>
  <c r="L5" i="3"/>
  <c r="F6" i="3"/>
  <c r="G6" i="3"/>
  <c r="H6" i="3"/>
  <c r="I6" i="3"/>
  <c r="J6" i="3"/>
  <c r="L6" i="3"/>
  <c r="F7" i="3"/>
  <c r="G7" i="3"/>
  <c r="H7" i="3"/>
  <c r="I7" i="3"/>
  <c r="J7" i="3"/>
  <c r="L7" i="3"/>
  <c r="F8" i="3"/>
  <c r="G8" i="3"/>
  <c r="H8" i="3"/>
  <c r="I8" i="3"/>
  <c r="J8" i="3"/>
  <c r="L8" i="3"/>
  <c r="F9" i="3"/>
  <c r="G9" i="3"/>
  <c r="H9" i="3"/>
  <c r="I9" i="3"/>
  <c r="J9" i="3"/>
  <c r="L9" i="3"/>
  <c r="F10" i="3"/>
  <c r="G10" i="3"/>
  <c r="H10" i="3"/>
  <c r="I10" i="3"/>
  <c r="J10" i="3"/>
  <c r="L10" i="3"/>
  <c r="F11" i="3"/>
  <c r="G11" i="3"/>
  <c r="H11" i="3"/>
  <c r="I11" i="3"/>
  <c r="J11" i="3"/>
  <c r="L11" i="3"/>
  <c r="F12" i="3"/>
  <c r="G12" i="3"/>
  <c r="H12" i="3"/>
  <c r="I12" i="3"/>
  <c r="L12" i="3" s="1"/>
  <c r="J12" i="3"/>
  <c r="F13" i="3"/>
  <c r="G13" i="3"/>
  <c r="H13" i="3"/>
  <c r="I13" i="3"/>
  <c r="J13" i="3"/>
  <c r="L13" i="3"/>
  <c r="F14" i="3"/>
  <c r="G14" i="3"/>
  <c r="H14" i="3"/>
  <c r="I14" i="3"/>
  <c r="J14" i="3"/>
  <c r="L14" i="3"/>
  <c r="F15" i="3"/>
  <c r="G15" i="3"/>
  <c r="H15" i="3"/>
  <c r="I15" i="3"/>
  <c r="J15" i="3"/>
  <c r="L15" i="3"/>
  <c r="F16" i="3"/>
  <c r="G16" i="3"/>
  <c r="H16" i="3"/>
  <c r="I16" i="3"/>
  <c r="J16" i="3"/>
  <c r="L16" i="3"/>
  <c r="B18" i="3"/>
  <c r="C18" i="3"/>
  <c r="J18" i="3" s="1"/>
  <c r="D18" i="3"/>
  <c r="E18" i="3"/>
  <c r="F18" i="3"/>
  <c r="G18" i="3"/>
  <c r="H18" i="3"/>
  <c r="I18" i="3"/>
  <c r="K18" i="3"/>
  <c r="L18" i="3"/>
  <c r="I19" i="3"/>
  <c r="J19" i="3"/>
  <c r="N18" i="3" l="1"/>
  <c r="I2" i="2" l="1"/>
  <c r="H86" i="2" l="1"/>
  <c r="I86" i="2"/>
  <c r="I85" i="2"/>
  <c r="H85" i="2"/>
  <c r="I84" i="2"/>
  <c r="H84" i="2"/>
  <c r="I83" i="2"/>
  <c r="H83" i="2"/>
  <c r="I82" i="2"/>
  <c r="H82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H2" i="2"/>
  <c r="H91" i="1"/>
  <c r="I91" i="1"/>
  <c r="H90" i="1"/>
  <c r="I90" i="1"/>
  <c r="I89" i="1"/>
  <c r="H89" i="1"/>
  <c r="I88" i="1"/>
  <c r="H88" i="1"/>
  <c r="I87" i="1"/>
  <c r="H87" i="1"/>
  <c r="I86" i="1"/>
  <c r="H86" i="1"/>
  <c r="I85" i="1"/>
  <c r="H85" i="1"/>
  <c r="I84" i="1"/>
  <c r="H84" i="1"/>
  <c r="H83" i="1"/>
  <c r="I83" i="1"/>
  <c r="I82" i="1"/>
  <c r="H82" i="1"/>
  <c r="H81" i="1"/>
  <c r="I81" i="1"/>
  <c r="I79" i="1"/>
  <c r="I80" i="1"/>
  <c r="H80" i="1"/>
  <c r="H79" i="1"/>
  <c r="I78" i="1"/>
  <c r="H78" i="1"/>
  <c r="H77" i="1"/>
  <c r="I77" i="1"/>
  <c r="I76" i="1"/>
  <c r="H76" i="1"/>
  <c r="E94" i="1"/>
  <c r="F94" i="1"/>
  <c r="G94" i="1"/>
  <c r="D94" i="1"/>
  <c r="I75" i="1"/>
  <c r="H75" i="1"/>
  <c r="H74" i="1"/>
  <c r="I74" i="1"/>
  <c r="I73" i="1"/>
  <c r="H73" i="1"/>
  <c r="H72" i="1"/>
  <c r="I72" i="1"/>
  <c r="H71" i="1"/>
  <c r="I71" i="1"/>
  <c r="I70" i="1"/>
  <c r="H70" i="1"/>
  <c r="I69" i="1"/>
  <c r="H69" i="1"/>
  <c r="I68" i="1"/>
  <c r="H68" i="1"/>
  <c r="H67" i="1"/>
  <c r="I67" i="1"/>
  <c r="I66" i="1"/>
  <c r="H66" i="1"/>
  <c r="I65" i="1"/>
  <c r="H65" i="1"/>
  <c r="I64" i="1"/>
  <c r="H64" i="1"/>
  <c r="H63" i="1"/>
  <c r="I63" i="1"/>
  <c r="I62" i="1"/>
  <c r="H62" i="1"/>
  <c r="I61" i="1"/>
  <c r="H61" i="1"/>
  <c r="I60" i="1"/>
  <c r="H60" i="1"/>
  <c r="I59" i="1"/>
  <c r="H59" i="1"/>
  <c r="I58" i="1"/>
  <c r="H58" i="1"/>
  <c r="H57" i="1"/>
  <c r="I57" i="1"/>
  <c r="H56" i="1"/>
  <c r="I56" i="1"/>
  <c r="I55" i="1"/>
  <c r="H55" i="1"/>
  <c r="H54" i="1"/>
  <c r="I54" i="1"/>
  <c r="H53" i="1"/>
  <c r="I51" i="1"/>
  <c r="I53" i="1"/>
  <c r="I52" i="1"/>
  <c r="H52" i="1"/>
  <c r="H51" i="1"/>
  <c r="H50" i="1"/>
  <c r="I50" i="1"/>
  <c r="I49" i="1"/>
  <c r="H49" i="1"/>
  <c r="I48" i="1"/>
  <c r="H48" i="1"/>
  <c r="I47" i="1"/>
  <c r="H47" i="1"/>
  <c r="H46" i="1"/>
  <c r="I46" i="1"/>
  <c r="H45" i="1"/>
  <c r="I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H33" i="1"/>
  <c r="I33" i="1"/>
  <c r="I32" i="1"/>
  <c r="H32" i="1"/>
  <c r="H31" i="1"/>
  <c r="I31" i="1"/>
  <c r="I30" i="1"/>
  <c r="H30" i="1"/>
  <c r="I29" i="1"/>
  <c r="H29" i="1"/>
  <c r="H28" i="1"/>
  <c r="I28" i="1"/>
  <c r="H27" i="1"/>
  <c r="I27" i="1"/>
  <c r="H26" i="1"/>
  <c r="I26" i="1"/>
  <c r="I25" i="1"/>
  <c r="H25" i="1"/>
  <c r="H24" i="1"/>
  <c r="I24" i="1"/>
  <c r="I23" i="1"/>
  <c r="H23" i="1"/>
  <c r="I22" i="1"/>
  <c r="H22" i="1"/>
  <c r="H21" i="1"/>
  <c r="I21" i="1"/>
  <c r="I20" i="1"/>
  <c r="H20" i="1"/>
  <c r="H19" i="1"/>
  <c r="I19" i="1"/>
  <c r="I18" i="1"/>
  <c r="H18" i="1"/>
  <c r="I17" i="1"/>
  <c r="H17" i="1"/>
  <c r="H16" i="1"/>
  <c r="I16" i="1"/>
  <c r="H15" i="1"/>
  <c r="I15" i="1"/>
  <c r="I14" i="1"/>
  <c r="H14" i="1"/>
  <c r="I13" i="1"/>
  <c r="H13" i="1"/>
  <c r="I12" i="1"/>
  <c r="H12" i="1"/>
  <c r="H11" i="1"/>
  <c r="I11" i="1"/>
  <c r="I10" i="1"/>
  <c r="H10" i="1"/>
  <c r="I9" i="1"/>
  <c r="H9" i="1"/>
  <c r="I8" i="1"/>
  <c r="H8" i="1"/>
  <c r="H7" i="1"/>
  <c r="I7" i="1"/>
  <c r="H6" i="1"/>
  <c r="I6" i="1"/>
  <c r="I5" i="1"/>
  <c r="H5" i="1"/>
  <c r="I4" i="1"/>
  <c r="H4" i="1"/>
  <c r="H3" i="1"/>
  <c r="I3" i="1"/>
  <c r="I2" i="1"/>
  <c r="H2" i="1"/>
</calcChain>
</file>

<file path=xl/sharedStrings.xml><?xml version="1.0" encoding="utf-8"?>
<sst xmlns="http://schemas.openxmlformats.org/spreadsheetml/2006/main" count="335" uniqueCount="138">
  <si>
    <t>Jahr</t>
  </si>
  <si>
    <t>Nr.</t>
  </si>
  <si>
    <t>Titel</t>
  </si>
  <si>
    <t>m &lt;18</t>
  </si>
  <si>
    <t>w &lt;18</t>
  </si>
  <si>
    <t>m &gt;18</t>
  </si>
  <si>
    <t>w&gt;18</t>
  </si>
  <si>
    <t>BWT?</t>
  </si>
  <si>
    <t>FT?</t>
  </si>
  <si>
    <t>Die Handy-Falle</t>
  </si>
  <si>
    <t>Betrug beim Casting</t>
  </si>
  <si>
    <t>Gefährlicher Chat</t>
  </si>
  <si>
    <t>Gefahr im Fitness-Studio</t>
  </si>
  <si>
    <t>Tatort Paris</t>
  </si>
  <si>
    <t>Skandal auf Sendung</t>
  </si>
  <si>
    <t>Skaterfieber</t>
  </si>
  <si>
    <t>Vorsicht, Strandhaie</t>
  </si>
  <si>
    <t>Im Bann des Tarots</t>
  </si>
  <si>
    <t>Tanz der Hexen</t>
  </si>
  <si>
    <t>Kuss-Alarm</t>
  </si>
  <si>
    <t>Popstar in Not</t>
  </si>
  <si>
    <t>Gefahr im Reitstall</t>
  </si>
  <si>
    <t>Spuk am See</t>
  </si>
  <si>
    <t>Duell der Topmodels</t>
  </si>
  <si>
    <t>Total verknallt!</t>
  </si>
  <si>
    <t>Gefährliche Fracht</t>
  </si>
  <si>
    <t>V.I.P.-Alarm</t>
  </si>
  <si>
    <t>Teuflisches Handy</t>
  </si>
  <si>
    <t>Beutejagd am Geistersee</t>
  </si>
  <si>
    <t>Skandal auf der Rennbahn</t>
  </si>
  <si>
    <t>Jagd im Untergrund</t>
  </si>
  <si>
    <t>Undercover im Netz</t>
  </si>
  <si>
    <t>Fußballstar in Gefahr</t>
  </si>
  <si>
    <t>Herzklopfen!</t>
  </si>
  <si>
    <t>Tatort Filmset</t>
  </si>
  <si>
    <t>Vampire in der Nacht</t>
  </si>
  <si>
    <t>Achtung, Promihochzeit</t>
  </si>
  <si>
    <t>Panik im Freizeitpark</t>
  </si>
  <si>
    <t>Falsches Spiel im Internat</t>
  </si>
  <si>
    <t>Betrug in den Charts</t>
  </si>
  <si>
    <t>Party des Grauens</t>
  </si>
  <si>
    <t>Küsse im Schnee</t>
  </si>
  <si>
    <t>Brandgefährlich!</t>
  </si>
  <si>
    <t>Diebe in der Lagune</t>
  </si>
  <si>
    <t>SOS per GPS</t>
  </si>
  <si>
    <t>Mission Pferdeshow</t>
  </si>
  <si>
    <t>Stylist in Gefahr</t>
  </si>
  <si>
    <t>Verliebte Weihnachten</t>
  </si>
  <si>
    <t>Achtung, Spionage!</t>
  </si>
  <si>
    <t>Im Bann des Flamenco</t>
  </si>
  <si>
    <t>Das Geheimnis der alten Villa</t>
  </si>
  <si>
    <t>Nixensommer</t>
  </si>
  <si>
    <t>Skandal im Café Lomo</t>
  </si>
  <si>
    <t>Tatort Geisterhaus</t>
  </si>
  <si>
    <t>Filmstar in Gefahr</t>
  </si>
  <si>
    <t>Unter Verdacht</t>
  </si>
  <si>
    <t>Die Maske der Königin</t>
  </si>
  <si>
    <t>Skandal auf dem Laufsteg</t>
  </si>
  <si>
    <t>Freundinnen in Gefahr!</t>
  </si>
  <si>
    <t>a</t>
  </si>
  <si>
    <t>b</t>
  </si>
  <si>
    <t>c</t>
  </si>
  <si>
    <t>Verlorenes Herz</t>
  </si>
  <si>
    <t>Spuren der Vergangenheit</t>
  </si>
  <si>
    <t>Falsche Freunde</t>
  </si>
  <si>
    <t>Krimi-Dinner</t>
  </si>
  <si>
    <t>Das rote Phantom</t>
  </si>
  <si>
    <t>Hochzeitsfieber!</t>
  </si>
  <si>
    <t>Klappe und Action!</t>
  </si>
  <si>
    <t>Wildpferd in Gefahr</t>
  </si>
  <si>
    <t>Geheimnis im Düstermoor</t>
  </si>
  <si>
    <t>Tatort Kreuzfahrt</t>
  </si>
  <si>
    <t>Gorilla in Not</t>
  </si>
  <si>
    <t>Das geheime Parfüm</t>
  </si>
  <si>
    <t>Liebeschaos</t>
  </si>
  <si>
    <t>Der Fall Dornröschen</t>
  </si>
  <si>
    <t>Spuk am Himmel</t>
  </si>
  <si>
    <t>Flammen in der Nacht</t>
  </si>
  <si>
    <t>Der Graffiti-Code</t>
  </si>
  <si>
    <t>Heuler in Not</t>
  </si>
  <si>
    <t>Tanz der Herzen</t>
  </si>
  <si>
    <t>Tatort Geisterbahn</t>
  </si>
  <si>
    <t>Gefahr im Netz</t>
  </si>
  <si>
    <t>Nacht der Wölfe</t>
  </si>
  <si>
    <t>Gefährliches Spiel</t>
  </si>
  <si>
    <t>Gefahr in den Ruinen</t>
  </si>
  <si>
    <t>Kuss der Meerjungfrau</t>
  </si>
  <si>
    <t>Legende der Einhörner</t>
  </si>
  <si>
    <t>Rätsel der Vergangenheit</t>
  </si>
  <si>
    <t>Tatort Hollywood</t>
  </si>
  <si>
    <t>Falscher Verdacht</t>
  </si>
  <si>
    <t>Gefahr im Paradies</t>
  </si>
  <si>
    <t>Der Juwelenraub</t>
  </si>
  <si>
    <t>#Falscher Ruhm</t>
  </si>
  <si>
    <t>Achtung, Gaunerzeichen</t>
  </si>
  <si>
    <t>Das Bienengeheimnis</t>
  </si>
  <si>
    <t>Vier Pfoten in Gefahr</t>
  </si>
  <si>
    <t>Ein echt schöner Fall</t>
  </si>
  <si>
    <t>Geheimnis im Spukhotel</t>
  </si>
  <si>
    <t>Das Konfetti-Komplott</t>
  </si>
  <si>
    <t>Voller Einsatz für die Erde</t>
  </si>
  <si>
    <t>Luftballonküsse</t>
  </si>
  <si>
    <t>Ein Fall mit Herz und Huf</t>
  </si>
  <si>
    <t>BWT ohne Kim, Franzi, Marie</t>
  </si>
  <si>
    <t>Median</t>
  </si>
  <si>
    <t>Frauen*anteil inkl. Hauptfiguren</t>
  </si>
  <si>
    <t>insg.</t>
  </si>
  <si>
    <t>Jubiläumsfolge 75 als eine Folge aufgenommen</t>
  </si>
  <si>
    <t>Jubiläumsfolge 50 als eine Folge aufgenommen</t>
  </si>
  <si>
    <t>Kommentar</t>
  </si>
  <si>
    <t>FT/BWT</t>
  </si>
  <si>
    <t>Anzahl Folgen</t>
  </si>
  <si>
    <t>Frauen*anteil gesamt</t>
  </si>
  <si>
    <t>Anteil FT erfüllt</t>
  </si>
  <si>
    <t>Anteil BWT erfüllt</t>
  </si>
  <si>
    <t>Frauen*anteil 18+</t>
  </si>
  <si>
    <t>Mädchen*anteil</t>
  </si>
  <si>
    <t>w 18+</t>
  </si>
  <si>
    <t>m 18+</t>
  </si>
  <si>
    <t>w u 18</t>
  </si>
  <si>
    <t>m u18</t>
  </si>
  <si>
    <t>Kirsten Vogel</t>
  </si>
  <si>
    <t>Kari Erlhoff</t>
  </si>
  <si>
    <t>Ann-Katrin Heger</t>
  </si>
  <si>
    <t>Mira Sol</t>
  </si>
  <si>
    <t>Petra Steckelmann</t>
  </si>
  <si>
    <t>Wich + von Vogel</t>
  </si>
  <si>
    <t>Team</t>
  </si>
  <si>
    <t>Henriette Wich</t>
  </si>
  <si>
    <t>Maja von Vogel</t>
  </si>
  <si>
    <t>Verhältnis FT/BWT</t>
  </si>
  <si>
    <t>Anteil weiblicher* Figuren</t>
  </si>
  <si>
    <t>Autorin</t>
  </si>
  <si>
    <t>Anzahl</t>
  </si>
  <si>
    <t>Anteil w</t>
  </si>
  <si>
    <t>Anteil FT</t>
  </si>
  <si>
    <t>Anteil BWT</t>
  </si>
  <si>
    <t>w u18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</si>
</sst>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9" fontId="0" fillId="0" borderId="0" xfId="1" applyFont="1"/>
    <xf numFmtId="164" fontId="0" fillId="0" borderId="0" xfId="1" applyNumberFormat="1" applyFont="1"/>
    <xf numFmtId="164" fontId="0" fillId="0" borderId="0" xfId="0" applyNumberFormat="1"/>
    <xf numFmtId="0" fontId="6" fillId="0" borderId="0" xfId="0" applyFont="1"/>
    <xf numFmtId="9" fontId="6" fillId="0" borderId="0" xfId="1" applyFont="1"/>
    <xf numFmtId="2" fontId="0" fillId="0" borderId="0" xfId="0" applyNumberFormat="1"/>
    <xf numFmtId="164" fontId="1" fillId="0" borderId="0" xfId="1" applyNumberFormat="1" applyFont="1"/>
    <xf numFmtId="2" fontId="1" fillId="0" borderId="0" xfId="0" applyNumberFormat="1" applyFont="1"/>
    <xf numFmtId="164" fontId="1" fillId="0" borderId="0" xfId="1" applyNumberFormat="1" applyFont="1" applyFill="1"/>
    <xf numFmtId="165" fontId="1" fillId="0" borderId="0" xfId="0" applyNumberFormat="1" applyFont="1"/>
    <xf numFmtId="164" fontId="3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Frauenanteil und Anteil erfüllter BWT</a:t>
            </a:r>
            <a:r>
              <a:rPr lang="de-DE" baseline="0"/>
              <a:t> bei den !!!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'bereinigt nach Jahr'!$H$1</c:f>
              <c:strCache>
                <c:ptCount val="1"/>
                <c:pt idx="0">
                  <c:v>Anteil BWT erfüllt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'bereinigt nach Jahr'!$A$2:$A$16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'bereinigt nach Jahr'!$H$2:$H$16</c:f>
              <c:numCache>
                <c:formatCode>0.0%</c:formatCode>
                <c:ptCount val="15"/>
                <c:pt idx="0">
                  <c:v>0.6</c:v>
                </c:pt>
                <c:pt idx="1">
                  <c:v>0.5</c:v>
                </c:pt>
                <c:pt idx="2">
                  <c:v>0.8</c:v>
                </c:pt>
                <c:pt idx="3">
                  <c:v>0.5</c:v>
                </c:pt>
                <c:pt idx="4">
                  <c:v>0.7142857142857143</c:v>
                </c:pt>
                <c:pt idx="5">
                  <c:v>0.4</c:v>
                </c:pt>
                <c:pt idx="6">
                  <c:v>0.5</c:v>
                </c:pt>
                <c:pt idx="7">
                  <c:v>0.5</c:v>
                </c:pt>
                <c:pt idx="8">
                  <c:v>0.4</c:v>
                </c:pt>
                <c:pt idx="9">
                  <c:v>0.42857142857142855</c:v>
                </c:pt>
                <c:pt idx="10">
                  <c:v>0.5</c:v>
                </c:pt>
                <c:pt idx="11">
                  <c:v>0.83333333333333337</c:v>
                </c:pt>
                <c:pt idx="12">
                  <c:v>0.5</c:v>
                </c:pt>
                <c:pt idx="13">
                  <c:v>1</c:v>
                </c:pt>
                <c:pt idx="14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9-44CB-A93C-FBD269449AD6}"/>
            </c:ext>
          </c:extLst>
        </c:ser>
        <c:ser>
          <c:idx val="1"/>
          <c:order val="1"/>
          <c:tx>
            <c:strRef>
              <c:f>'bereinigt nach Jahr'!$I$1</c:f>
              <c:strCache>
                <c:ptCount val="1"/>
                <c:pt idx="0">
                  <c:v>Anteil FT erfüllt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'bereinigt nach Jahr'!$A$2:$A$16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'bereinigt nach Jahr'!$I$2:$I$16</c:f>
              <c:numCache>
                <c:formatCode>0.0%</c:formatCode>
                <c:ptCount val="15"/>
                <c:pt idx="0">
                  <c:v>0.8</c:v>
                </c:pt>
                <c:pt idx="1">
                  <c:v>0.83333333333333337</c:v>
                </c:pt>
                <c:pt idx="2">
                  <c:v>0.8</c:v>
                </c:pt>
                <c:pt idx="3">
                  <c:v>0.83333333333333337</c:v>
                </c:pt>
                <c:pt idx="4">
                  <c:v>0.5714285714285714</c:v>
                </c:pt>
                <c:pt idx="5">
                  <c:v>0.8</c:v>
                </c:pt>
                <c:pt idx="6">
                  <c:v>1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0.66666666666666663</c:v>
                </c:pt>
                <c:pt idx="11">
                  <c:v>0.83333333333333337</c:v>
                </c:pt>
                <c:pt idx="12">
                  <c:v>0.83333333333333337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59-44CB-A93C-FBD269449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093920"/>
        <c:axId val="440502224"/>
      </c:lineChart>
      <c:catAx>
        <c:axId val="44109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0502224"/>
        <c:crosses val="autoZero"/>
        <c:auto val="1"/>
        <c:lblAlgn val="ctr"/>
        <c:lblOffset val="100"/>
        <c:noMultiLvlLbl val="0"/>
      </c:catAx>
      <c:valAx>
        <c:axId val="44050222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109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Verhältnis FT zu BWT bei den !!!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0"/>
          <c:order val="10"/>
          <c:tx>
            <c:strRef>
              <c:f>'bereinigt nach Jahr'!$L$1</c:f>
              <c:strCache>
                <c:ptCount val="1"/>
                <c:pt idx="0">
                  <c:v>FT/BWT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'bereinigt nach Jahr'!$A$2:$A$16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'bereinigt nach Jahr'!$L$2:$L$16</c:f>
              <c:numCache>
                <c:formatCode>0.00</c:formatCode>
                <c:ptCount val="15"/>
                <c:pt idx="0">
                  <c:v>1.3333333333333335</c:v>
                </c:pt>
                <c:pt idx="1">
                  <c:v>1.6666666666666667</c:v>
                </c:pt>
                <c:pt idx="2">
                  <c:v>1</c:v>
                </c:pt>
                <c:pt idx="3">
                  <c:v>1.6666666666666667</c:v>
                </c:pt>
                <c:pt idx="4">
                  <c:v>0.79999999999999993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2.5</c:v>
                </c:pt>
                <c:pt idx="9">
                  <c:v>2.3333333333333335</c:v>
                </c:pt>
                <c:pt idx="10">
                  <c:v>1.3333333333333333</c:v>
                </c:pt>
                <c:pt idx="11">
                  <c:v>1</c:v>
                </c:pt>
                <c:pt idx="12">
                  <c:v>1.6666666666666667</c:v>
                </c:pt>
                <c:pt idx="13">
                  <c:v>1</c:v>
                </c:pt>
                <c:pt idx="14">
                  <c:v>1.3333333333333333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6B-4BE9-B65A-A9ECEE073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101344"/>
        <c:axId val="48486865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'bereinigt nach Jahr'!$B$1</c15:sqref>
                        </c15:formulaRef>
                      </c:ext>
                    </c:extLst>
                    <c:strCache>
                      <c:ptCount val="1"/>
                      <c:pt idx="0">
                        <c:v>m u18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'bereinigt nach Jahr'!$B$2:$B$16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21</c:v>
                      </c:pt>
                      <c:pt idx="1">
                        <c:v>18</c:v>
                      </c:pt>
                      <c:pt idx="2">
                        <c:v>13</c:v>
                      </c:pt>
                      <c:pt idx="3">
                        <c:v>7</c:v>
                      </c:pt>
                      <c:pt idx="4">
                        <c:v>11</c:v>
                      </c:pt>
                      <c:pt idx="5">
                        <c:v>15</c:v>
                      </c:pt>
                      <c:pt idx="6">
                        <c:v>6</c:v>
                      </c:pt>
                      <c:pt idx="7">
                        <c:v>8</c:v>
                      </c:pt>
                      <c:pt idx="8">
                        <c:v>11</c:v>
                      </c:pt>
                      <c:pt idx="9">
                        <c:v>4</c:v>
                      </c:pt>
                      <c:pt idx="10">
                        <c:v>14</c:v>
                      </c:pt>
                      <c:pt idx="11">
                        <c:v>10</c:v>
                      </c:pt>
                      <c:pt idx="12">
                        <c:v>9</c:v>
                      </c:pt>
                      <c:pt idx="13">
                        <c:v>12</c:v>
                      </c:pt>
                      <c:pt idx="14">
                        <c:v>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96B-4BE9-B65A-A9ECEE073DD8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Jahr'!$C$1</c15:sqref>
                        </c15:formulaRef>
                      </c:ext>
                    </c:extLst>
                    <c:strCache>
                      <c:ptCount val="1"/>
                      <c:pt idx="0">
                        <c:v>w u 18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Jahr'!$C$2:$C$16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14</c:v>
                      </c:pt>
                      <c:pt idx="1">
                        <c:v>10</c:v>
                      </c:pt>
                      <c:pt idx="2">
                        <c:v>10</c:v>
                      </c:pt>
                      <c:pt idx="3">
                        <c:v>5</c:v>
                      </c:pt>
                      <c:pt idx="4">
                        <c:v>14</c:v>
                      </c:pt>
                      <c:pt idx="5">
                        <c:v>8</c:v>
                      </c:pt>
                      <c:pt idx="6">
                        <c:v>5</c:v>
                      </c:pt>
                      <c:pt idx="7">
                        <c:v>2</c:v>
                      </c:pt>
                      <c:pt idx="8">
                        <c:v>4</c:v>
                      </c:pt>
                      <c:pt idx="9">
                        <c:v>1</c:v>
                      </c:pt>
                      <c:pt idx="10">
                        <c:v>8</c:v>
                      </c:pt>
                      <c:pt idx="11">
                        <c:v>13</c:v>
                      </c:pt>
                      <c:pt idx="12">
                        <c:v>7</c:v>
                      </c:pt>
                      <c:pt idx="13">
                        <c:v>7</c:v>
                      </c:pt>
                      <c:pt idx="14">
                        <c:v>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96B-4BE9-B65A-A9ECEE073DD8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Jahr'!$D$1</c15:sqref>
                        </c15:formulaRef>
                      </c:ext>
                    </c:extLst>
                    <c:strCache>
                      <c:ptCount val="1"/>
                      <c:pt idx="0">
                        <c:v>m 18+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Jahr'!$D$2:$D$16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30</c:v>
                      </c:pt>
                      <c:pt idx="1">
                        <c:v>28</c:v>
                      </c:pt>
                      <c:pt idx="2">
                        <c:v>22</c:v>
                      </c:pt>
                      <c:pt idx="3">
                        <c:v>36</c:v>
                      </c:pt>
                      <c:pt idx="4">
                        <c:v>28</c:v>
                      </c:pt>
                      <c:pt idx="5">
                        <c:v>19</c:v>
                      </c:pt>
                      <c:pt idx="6">
                        <c:v>27</c:v>
                      </c:pt>
                      <c:pt idx="7">
                        <c:v>21</c:v>
                      </c:pt>
                      <c:pt idx="8">
                        <c:v>31</c:v>
                      </c:pt>
                      <c:pt idx="9">
                        <c:v>44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35</c:v>
                      </c:pt>
                      <c:pt idx="13">
                        <c:v>21</c:v>
                      </c:pt>
                      <c:pt idx="14">
                        <c:v>22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96B-4BE9-B65A-A9ECEE073DD8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Jahr'!$E$1</c15:sqref>
                        </c15:formulaRef>
                      </c:ext>
                    </c:extLst>
                    <c:strCache>
                      <c:ptCount val="1"/>
                      <c:pt idx="0">
                        <c:v>w 18+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Jahr'!$E$2:$E$16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15</c:v>
                      </c:pt>
                      <c:pt idx="1">
                        <c:v>21</c:v>
                      </c:pt>
                      <c:pt idx="2">
                        <c:v>12</c:v>
                      </c:pt>
                      <c:pt idx="3">
                        <c:v>13</c:v>
                      </c:pt>
                      <c:pt idx="4">
                        <c:v>16</c:v>
                      </c:pt>
                      <c:pt idx="5">
                        <c:v>7</c:v>
                      </c:pt>
                      <c:pt idx="6">
                        <c:v>14</c:v>
                      </c:pt>
                      <c:pt idx="7">
                        <c:v>14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17</c:v>
                      </c:pt>
                      <c:pt idx="11">
                        <c:v>17</c:v>
                      </c:pt>
                      <c:pt idx="12">
                        <c:v>20</c:v>
                      </c:pt>
                      <c:pt idx="13">
                        <c:v>24</c:v>
                      </c:pt>
                      <c:pt idx="14">
                        <c:v>12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96B-4BE9-B65A-A9ECEE073DD8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Jahr'!$F$1</c15:sqref>
                        </c15:formulaRef>
                      </c:ext>
                    </c:extLst>
                    <c:strCache>
                      <c:ptCount val="1"/>
                      <c:pt idx="0">
                        <c:v>Mädchen*anteil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Jahr'!$F$2:$F$16</c15:sqref>
                        </c15:formulaRef>
                      </c:ext>
                    </c:extLst>
                    <c:numCache>
                      <c:formatCode>0.0%</c:formatCode>
                      <c:ptCount val="15"/>
                      <c:pt idx="0">
                        <c:v>0.4</c:v>
                      </c:pt>
                      <c:pt idx="1">
                        <c:v>0.35714285714285715</c:v>
                      </c:pt>
                      <c:pt idx="2">
                        <c:v>0.43478260869565216</c:v>
                      </c:pt>
                      <c:pt idx="3">
                        <c:v>0.41666666666666669</c:v>
                      </c:pt>
                      <c:pt idx="4">
                        <c:v>0.56000000000000005</c:v>
                      </c:pt>
                      <c:pt idx="5">
                        <c:v>0.34782608695652173</c:v>
                      </c:pt>
                      <c:pt idx="6">
                        <c:v>0.45454545454545453</c:v>
                      </c:pt>
                      <c:pt idx="7">
                        <c:v>0.2</c:v>
                      </c:pt>
                      <c:pt idx="8">
                        <c:v>0.26666666666666666</c:v>
                      </c:pt>
                      <c:pt idx="9">
                        <c:v>0.2</c:v>
                      </c:pt>
                      <c:pt idx="10">
                        <c:v>0.36363636363636365</c:v>
                      </c:pt>
                      <c:pt idx="11">
                        <c:v>0.56521739130434778</c:v>
                      </c:pt>
                      <c:pt idx="12">
                        <c:v>0.4375</c:v>
                      </c:pt>
                      <c:pt idx="13">
                        <c:v>0.36842105263157893</c:v>
                      </c:pt>
                      <c:pt idx="14">
                        <c:v>0.5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96B-4BE9-B65A-A9ECEE073DD8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Jahr'!$G$1</c15:sqref>
                        </c15:formulaRef>
                      </c:ext>
                    </c:extLst>
                    <c:strCache>
                      <c:ptCount val="1"/>
                      <c:pt idx="0">
                        <c:v>Frauen*anteil 18+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Jahr'!$G$2:$G$16</c15:sqref>
                        </c15:formulaRef>
                      </c:ext>
                    </c:extLst>
                    <c:numCache>
                      <c:formatCode>0.0%</c:formatCode>
                      <c:ptCount val="15"/>
                      <c:pt idx="0">
                        <c:v>0.33333333333333331</c:v>
                      </c:pt>
                      <c:pt idx="1">
                        <c:v>0.42857142857142855</c:v>
                      </c:pt>
                      <c:pt idx="2">
                        <c:v>0.35294117647058826</c:v>
                      </c:pt>
                      <c:pt idx="3">
                        <c:v>0.26530612244897961</c:v>
                      </c:pt>
                      <c:pt idx="4">
                        <c:v>0.36363636363636365</c:v>
                      </c:pt>
                      <c:pt idx="5">
                        <c:v>0.26923076923076922</c:v>
                      </c:pt>
                      <c:pt idx="6">
                        <c:v>0.34146341463414637</c:v>
                      </c:pt>
                      <c:pt idx="7">
                        <c:v>0.4</c:v>
                      </c:pt>
                      <c:pt idx="8">
                        <c:v>0.40384615384615385</c:v>
                      </c:pt>
                      <c:pt idx="9">
                        <c:v>0.35294117647058826</c:v>
                      </c:pt>
                      <c:pt idx="10">
                        <c:v>0.38636363636363635</c:v>
                      </c:pt>
                      <c:pt idx="11">
                        <c:v>0.36956521739130432</c:v>
                      </c:pt>
                      <c:pt idx="12">
                        <c:v>0.36363636363636365</c:v>
                      </c:pt>
                      <c:pt idx="13">
                        <c:v>0.53333333333333333</c:v>
                      </c:pt>
                      <c:pt idx="14">
                        <c:v>0.35294117647058826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96B-4BE9-B65A-A9ECEE073DD8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Jahr'!$H$1</c15:sqref>
                        </c15:formulaRef>
                      </c:ext>
                    </c:extLst>
                    <c:strCache>
                      <c:ptCount val="1"/>
                      <c:pt idx="0">
                        <c:v>Anteil BWT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Jahr'!$H$2:$H$16</c15:sqref>
                        </c15:formulaRef>
                      </c:ext>
                    </c:extLst>
                    <c:numCache>
                      <c:formatCode>0.0%</c:formatCode>
                      <c:ptCount val="15"/>
                      <c:pt idx="0">
                        <c:v>0.6</c:v>
                      </c:pt>
                      <c:pt idx="1">
                        <c:v>0.5</c:v>
                      </c:pt>
                      <c:pt idx="2">
                        <c:v>0.8</c:v>
                      </c:pt>
                      <c:pt idx="3">
                        <c:v>0.5</c:v>
                      </c:pt>
                      <c:pt idx="4">
                        <c:v>0.7142857142857143</c:v>
                      </c:pt>
                      <c:pt idx="5">
                        <c:v>0.4</c:v>
                      </c:pt>
                      <c:pt idx="6">
                        <c:v>0.5</c:v>
                      </c:pt>
                      <c:pt idx="7">
                        <c:v>0.5</c:v>
                      </c:pt>
                      <c:pt idx="8">
                        <c:v>0.4</c:v>
                      </c:pt>
                      <c:pt idx="9">
                        <c:v>0.42857142857142855</c:v>
                      </c:pt>
                      <c:pt idx="10">
                        <c:v>0.5</c:v>
                      </c:pt>
                      <c:pt idx="11">
                        <c:v>0.83333333333333337</c:v>
                      </c:pt>
                      <c:pt idx="12">
                        <c:v>0.5</c:v>
                      </c:pt>
                      <c:pt idx="13">
                        <c:v>1</c:v>
                      </c:pt>
                      <c:pt idx="14">
                        <c:v>0.75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96B-4BE9-B65A-A9ECEE073DD8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Jahr'!$I$1</c15:sqref>
                        </c15:formulaRef>
                      </c:ext>
                    </c:extLst>
                    <c:strCache>
                      <c:ptCount val="1"/>
                      <c:pt idx="0">
                        <c:v>Anteil FT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Jahr'!$I$2:$I$16</c15:sqref>
                        </c15:formulaRef>
                      </c:ext>
                    </c:extLst>
                    <c:numCache>
                      <c:formatCode>0.0%</c:formatCode>
                      <c:ptCount val="15"/>
                      <c:pt idx="0">
                        <c:v>0.8</c:v>
                      </c:pt>
                      <c:pt idx="1">
                        <c:v>0.83333333333333337</c:v>
                      </c:pt>
                      <c:pt idx="2">
                        <c:v>0.8</c:v>
                      </c:pt>
                      <c:pt idx="3">
                        <c:v>0.83333333333333337</c:v>
                      </c:pt>
                      <c:pt idx="4">
                        <c:v>0.5714285714285714</c:v>
                      </c:pt>
                      <c:pt idx="5">
                        <c:v>0.8</c:v>
                      </c:pt>
                      <c:pt idx="6">
                        <c:v>1</c:v>
                      </c:pt>
                      <c:pt idx="7">
                        <c:v>0.5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0.66666666666666663</c:v>
                      </c:pt>
                      <c:pt idx="11">
                        <c:v>0.83333333333333337</c:v>
                      </c:pt>
                      <c:pt idx="12">
                        <c:v>0.83333333333333337</c:v>
                      </c:pt>
                      <c:pt idx="13">
                        <c:v>1</c:v>
                      </c:pt>
                      <c:pt idx="14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96B-4BE9-B65A-A9ECEE073DD8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Jahr'!$J$1</c15:sqref>
                        </c15:formulaRef>
                      </c:ext>
                    </c:extLst>
                    <c:strCache>
                      <c:ptCount val="1"/>
                      <c:pt idx="0">
                        <c:v>Frauen*anteil gesamt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Jahr'!$J$2:$J$16</c15:sqref>
                        </c15:formulaRef>
                      </c:ext>
                    </c:extLst>
                    <c:numCache>
                      <c:formatCode>0.0%</c:formatCode>
                      <c:ptCount val="15"/>
                      <c:pt idx="0">
                        <c:v>0.36249999999999999</c:v>
                      </c:pt>
                      <c:pt idx="1">
                        <c:v>0.40259740259740262</c:v>
                      </c:pt>
                      <c:pt idx="2">
                        <c:v>0.38596491228070173</c:v>
                      </c:pt>
                      <c:pt idx="3">
                        <c:v>0.29508196721311475</c:v>
                      </c:pt>
                      <c:pt idx="4">
                        <c:v>0.43478260869565216</c:v>
                      </c:pt>
                      <c:pt idx="5">
                        <c:v>0.30612244897959184</c:v>
                      </c:pt>
                      <c:pt idx="6">
                        <c:v>0.36538461538461536</c:v>
                      </c:pt>
                      <c:pt idx="7">
                        <c:v>0.35555555555555557</c:v>
                      </c:pt>
                      <c:pt idx="8">
                        <c:v>0.37313432835820898</c:v>
                      </c:pt>
                      <c:pt idx="9">
                        <c:v>0.34246575342465752</c:v>
                      </c:pt>
                      <c:pt idx="10">
                        <c:v>0.37878787878787878</c:v>
                      </c:pt>
                      <c:pt idx="11">
                        <c:v>0.43478260869565216</c:v>
                      </c:pt>
                      <c:pt idx="12">
                        <c:v>0.38028169014084506</c:v>
                      </c:pt>
                      <c:pt idx="13">
                        <c:v>0.484375</c:v>
                      </c:pt>
                      <c:pt idx="14">
                        <c:v>0.38095238095238093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96B-4BE9-B65A-A9ECEE073DD8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Jahr'!$K$1</c15:sqref>
                        </c15:formulaRef>
                      </c:ext>
                    </c:extLst>
                    <c:strCache>
                      <c:ptCount val="1"/>
                      <c:pt idx="0">
                        <c:v>Anzahl Folgen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Jahr'!$A$2:$A$16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  <c:pt idx="14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Jahr'!$K$2:$K$16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5</c:v>
                      </c:pt>
                      <c:pt idx="1">
                        <c:v>6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7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6</c:v>
                      </c:pt>
                      <c:pt idx="8">
                        <c:v>5</c:v>
                      </c:pt>
                      <c:pt idx="9">
                        <c:v>7</c:v>
                      </c:pt>
                      <c:pt idx="10">
                        <c:v>6</c:v>
                      </c:pt>
                      <c:pt idx="11">
                        <c:v>6</c:v>
                      </c:pt>
                      <c:pt idx="12">
                        <c:v>6</c:v>
                      </c:pt>
                      <c:pt idx="13">
                        <c:v>5</c:v>
                      </c:pt>
                      <c:pt idx="14">
                        <c:v>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96B-4BE9-B65A-A9ECEE073DD8}"/>
                  </c:ext>
                </c:extLst>
              </c15:ser>
            </c15:filteredLineSeries>
          </c:ext>
        </c:extLst>
      </c:lineChart>
      <c:catAx>
        <c:axId val="44110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4868656"/>
        <c:crosses val="autoZero"/>
        <c:auto val="1"/>
        <c:lblAlgn val="ctr"/>
        <c:lblOffset val="100"/>
        <c:noMultiLvlLbl val="0"/>
      </c:catAx>
      <c:valAx>
        <c:axId val="48486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110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Frauen*anteil bei</a:t>
            </a:r>
            <a:r>
              <a:rPr lang="en-US" baseline="0"/>
              <a:t> den !!!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'bereinigt nach Jahr'!$J$1</c:f>
              <c:strCache>
                <c:ptCount val="1"/>
                <c:pt idx="0">
                  <c:v>Frauen*anteil gesamt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24"/>
            <c:dispRSqr val="0"/>
            <c:dispEq val="0"/>
          </c:trendline>
          <c:cat>
            <c:numRef>
              <c:f>'bereinigt nach Jahr'!$A$2:$A$16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'bereinigt nach Jahr'!$J$2:$J$16</c:f>
              <c:numCache>
                <c:formatCode>0.0%</c:formatCode>
                <c:ptCount val="15"/>
                <c:pt idx="0">
                  <c:v>0.36249999999999999</c:v>
                </c:pt>
                <c:pt idx="1">
                  <c:v>0.40259740259740262</c:v>
                </c:pt>
                <c:pt idx="2">
                  <c:v>0.38596491228070173</c:v>
                </c:pt>
                <c:pt idx="3">
                  <c:v>0.29508196721311475</c:v>
                </c:pt>
                <c:pt idx="4">
                  <c:v>0.43478260869565216</c:v>
                </c:pt>
                <c:pt idx="5">
                  <c:v>0.30612244897959184</c:v>
                </c:pt>
                <c:pt idx="6">
                  <c:v>0.36538461538461536</c:v>
                </c:pt>
                <c:pt idx="7">
                  <c:v>0.35555555555555557</c:v>
                </c:pt>
                <c:pt idx="8">
                  <c:v>0.37313432835820898</c:v>
                </c:pt>
                <c:pt idx="9">
                  <c:v>0.34246575342465752</c:v>
                </c:pt>
                <c:pt idx="10">
                  <c:v>0.37878787878787878</c:v>
                </c:pt>
                <c:pt idx="11">
                  <c:v>0.43478260869565216</c:v>
                </c:pt>
                <c:pt idx="12">
                  <c:v>0.38028169014084506</c:v>
                </c:pt>
                <c:pt idx="13">
                  <c:v>0.484375</c:v>
                </c:pt>
                <c:pt idx="14">
                  <c:v>0.38095238095238093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89-47A8-966F-0D5D228D1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137743"/>
        <c:axId val="353174399"/>
      </c:lineChart>
      <c:dateAx>
        <c:axId val="361137743"/>
        <c:scaling>
          <c:orientation val="minMax"/>
          <c:max val="2047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3174399"/>
        <c:crosses val="autoZero"/>
        <c:auto val="0"/>
        <c:lblOffset val="100"/>
        <c:baseTimeUnit val="days"/>
      </c:dateAx>
      <c:valAx>
        <c:axId val="35317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1137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'bereinigt nach Autorin'!$O$1</c:f>
              <c:strCache>
                <c:ptCount val="1"/>
                <c:pt idx="0">
                  <c:v>Anteil weiblicher* Figuren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'bereinigt nach Autorin'!$N$2:$N$9</c:f>
              <c:strCache>
                <c:ptCount val="8"/>
                <c:pt idx="0">
                  <c:v>Kari Erlhoff</c:v>
                </c:pt>
                <c:pt idx="1">
                  <c:v>Ann-Katrin Heger</c:v>
                </c:pt>
                <c:pt idx="2">
                  <c:v>Team</c:v>
                </c:pt>
                <c:pt idx="3">
                  <c:v>Kirsten Vogel</c:v>
                </c:pt>
                <c:pt idx="4">
                  <c:v>Maja von Vogel</c:v>
                </c:pt>
                <c:pt idx="5">
                  <c:v>Henriette Wich</c:v>
                </c:pt>
                <c:pt idx="6">
                  <c:v>Mira Sol</c:v>
                </c:pt>
                <c:pt idx="7">
                  <c:v>Petra Steckelmann</c:v>
                </c:pt>
              </c:strCache>
            </c:strRef>
          </c:cat>
          <c:val>
            <c:numRef>
              <c:f>'bereinigt nach Autorin'!$O$2:$O$9</c:f>
              <c:numCache>
                <c:formatCode>0.0%</c:formatCode>
                <c:ptCount val="8"/>
                <c:pt idx="0">
                  <c:v>0.55300000000000005</c:v>
                </c:pt>
                <c:pt idx="1">
                  <c:v>0.46666666666666667</c:v>
                </c:pt>
                <c:pt idx="2">
                  <c:v>0.21428571428571427</c:v>
                </c:pt>
                <c:pt idx="3">
                  <c:v>0.43478260869565216</c:v>
                </c:pt>
                <c:pt idx="4">
                  <c:v>0.36227544910179643</c:v>
                </c:pt>
                <c:pt idx="5">
                  <c:v>0.375</c:v>
                </c:pt>
                <c:pt idx="6">
                  <c:v>0.38181818181818183</c:v>
                </c:pt>
                <c:pt idx="7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4E-4C53-86E9-AE6432AFD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2068896"/>
        <c:axId val="427093632"/>
      </c:barChart>
      <c:catAx>
        <c:axId val="55206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7093632"/>
        <c:crosses val="autoZero"/>
        <c:auto val="1"/>
        <c:lblAlgn val="ctr"/>
        <c:lblOffset val="100"/>
        <c:noMultiLvlLbl val="0"/>
      </c:catAx>
      <c:valAx>
        <c:axId val="42709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2068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'bereinigt nach Autorin'!$P$1</c:f>
              <c:strCache>
                <c:ptCount val="1"/>
                <c:pt idx="0">
                  <c:v>Verhältnis FT/BWT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'bereinigt nach Autorin'!$N$2:$N$9</c:f>
              <c:strCache>
                <c:ptCount val="8"/>
                <c:pt idx="0">
                  <c:v>Kari Erlhoff</c:v>
                </c:pt>
                <c:pt idx="1">
                  <c:v>Ann-Katrin Heger</c:v>
                </c:pt>
                <c:pt idx="2">
                  <c:v>Team</c:v>
                </c:pt>
                <c:pt idx="3">
                  <c:v>Kirsten Vogel</c:v>
                </c:pt>
                <c:pt idx="4">
                  <c:v>Maja von Vogel</c:v>
                </c:pt>
                <c:pt idx="5">
                  <c:v>Henriette Wich</c:v>
                </c:pt>
                <c:pt idx="6">
                  <c:v>Mira Sol</c:v>
                </c:pt>
                <c:pt idx="7">
                  <c:v>Petra Steckelmann</c:v>
                </c:pt>
              </c:strCache>
            </c:strRef>
          </c:cat>
          <c:val>
            <c:numRef>
              <c:f>'bereinigt nach Autorin'!$P$2:$P$9</c:f>
              <c:numCache>
                <c:formatCode>0.00</c:formatCode>
                <c:ptCount val="8"/>
                <c:pt idx="0">
                  <c:v>0.33333333333333331</c:v>
                </c:pt>
                <c:pt idx="1">
                  <c:v>1</c:v>
                </c:pt>
                <c:pt idx="2">
                  <c:v>1</c:v>
                </c:pt>
                <c:pt idx="3">
                  <c:v>1.2</c:v>
                </c:pt>
                <c:pt idx="4">
                  <c:v>1.368421052631579</c:v>
                </c:pt>
                <c:pt idx="5">
                  <c:v>1.7</c:v>
                </c:pt>
                <c:pt idx="6" formatCode="General">
                  <c:v>1.75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A8-44DA-BA31-260BBFF4F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2039200"/>
        <c:axId val="545192416"/>
      </c:barChart>
      <c:catAx>
        <c:axId val="55203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5192416"/>
        <c:crosses val="autoZero"/>
        <c:auto val="1"/>
        <c:lblAlgn val="ctr"/>
        <c:lblOffset val="100"/>
        <c:noMultiLvlLbl val="0"/>
      </c:catAx>
      <c:valAx>
        <c:axId val="54519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2039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363855</xdr:colOff>
      <xdr:row>19</xdr:row>
      <xdr:rowOff>174306</xdr:rowOff>
    </xdr:from>
    <xdr:to>
      <xdr:col>21</xdr:col>
      <xdr:colOff>363855</xdr:colOff>
      <xdr:row>34</xdr:row>
      <xdr:rowOff>167639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B824395-F305-4BAA-8B50-FC777D3979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</xdr:colOff>
      <xdr:row>19</xdr:row>
      <xdr:rowOff>174306</xdr:rowOff>
    </xdr:from>
    <xdr:to>
      <xdr:col>15</xdr:col>
      <xdr:colOff>283845</xdr:colOff>
      <xdr:row>34</xdr:row>
      <xdr:rowOff>167640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4871FE6-A767-48CC-AACD-97896B9E74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167640</xdr:rowOff>
    </xdr:from>
    <xdr:to>
      <xdr:col>8</xdr:col>
      <xdr:colOff>716280</xdr:colOff>
      <xdr:row>34</xdr:row>
      <xdr:rowOff>167640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294883A-28CB-4458-86FF-F4C1C80FE6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339090</xdr:colOff>
      <xdr:row>10</xdr:row>
      <xdr:rowOff>27622</xdr:rowOff>
    </xdr:from>
    <xdr:to>
      <xdr:col>13</xdr:col>
      <xdr:colOff>1062990</xdr:colOff>
      <xdr:row>24</xdr:row>
      <xdr:rowOff>96202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877C052-FE25-44F8-BB98-94F6EDBE3B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352425</xdr:colOff>
      <xdr:row>25</xdr:row>
      <xdr:rowOff>25717</xdr:rowOff>
    </xdr:from>
    <xdr:to>
      <xdr:col>13</xdr:col>
      <xdr:colOff>1076325</xdr:colOff>
      <xdr:row>39</xdr:row>
      <xdr:rowOff>101917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7B556C5-86AA-411E-9E21-6234D0A468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B53F7-5BB2-400D-8B9F-68B836C2B74C}">
  <dimension ref="A1:I94"/>
  <sheetViews>
    <sheetView workbookViewId="0">
      <selection activeCell="K10" sqref="K10"/>
    </sheetView>
  </sheetViews>
  <sheetFormatPr baseColWidth="10" defaultRowHeight="15" x14ac:dyDescent="0.25"/>
  <cols>
    <col min="1" max="1" width="5.140625" customWidth="1"/>
    <col min="2" max="2" width="4" customWidth="1"/>
    <col min="3" max="3" width="21.140625" customWidth="1"/>
    <col min="4" max="5" width="6" customWidth="1"/>
    <col min="6" max="6" width="6.28515625" customWidth="1"/>
    <col min="7" max="7" width="5.5703125" customWidth="1"/>
    <col min="8" max="8" width="7.85546875" style="3" customWidth="1"/>
    <col min="9" max="9" width="13.28515625" style="3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" t="s">
        <v>8</v>
      </c>
      <c r="I1" s="5" t="s">
        <v>103</v>
      </c>
    </row>
    <row r="2" spans="1:9" x14ac:dyDescent="0.25">
      <c r="A2">
        <v>2009</v>
      </c>
      <c r="B2">
        <v>1</v>
      </c>
      <c r="C2" t="s">
        <v>9</v>
      </c>
      <c r="D2">
        <v>6</v>
      </c>
      <c r="E2">
        <v>6</v>
      </c>
      <c r="F2">
        <v>5</v>
      </c>
      <c r="G2">
        <v>2</v>
      </c>
      <c r="H2" s="3" t="b">
        <f>TRUE()</f>
        <v>1</v>
      </c>
      <c r="I2" s="3" t="b">
        <f>FALSE()</f>
        <v>0</v>
      </c>
    </row>
    <row r="3" spans="1:9" x14ac:dyDescent="0.25">
      <c r="A3">
        <v>2009</v>
      </c>
      <c r="B3">
        <v>2</v>
      </c>
      <c r="C3" t="s">
        <v>10</v>
      </c>
      <c r="D3">
        <v>3</v>
      </c>
      <c r="E3">
        <v>7</v>
      </c>
      <c r="F3">
        <v>7</v>
      </c>
      <c r="G3">
        <v>5</v>
      </c>
      <c r="H3" s="3" t="b">
        <f>FALSE()</f>
        <v>0</v>
      </c>
      <c r="I3" s="3" t="b">
        <f>TRUE()</f>
        <v>1</v>
      </c>
    </row>
    <row r="4" spans="1:9" x14ac:dyDescent="0.25">
      <c r="A4">
        <v>2009</v>
      </c>
      <c r="B4">
        <v>3</v>
      </c>
      <c r="C4" t="s">
        <v>11</v>
      </c>
      <c r="D4">
        <v>5</v>
      </c>
      <c r="E4">
        <v>6</v>
      </c>
      <c r="F4">
        <v>5</v>
      </c>
      <c r="G4">
        <v>2</v>
      </c>
      <c r="H4" s="3" t="b">
        <f>TRUE()</f>
        <v>1</v>
      </c>
      <c r="I4" s="3" t="b">
        <f>FALSE()</f>
        <v>0</v>
      </c>
    </row>
    <row r="5" spans="1:9" x14ac:dyDescent="0.25">
      <c r="A5">
        <v>2009</v>
      </c>
      <c r="B5">
        <v>4</v>
      </c>
      <c r="C5" t="s">
        <v>12</v>
      </c>
      <c r="D5">
        <v>3</v>
      </c>
      <c r="E5">
        <v>4</v>
      </c>
      <c r="F5">
        <v>4</v>
      </c>
      <c r="G5">
        <v>5</v>
      </c>
      <c r="H5" s="3" t="b">
        <f>TRUE()</f>
        <v>1</v>
      </c>
      <c r="I5" s="3" t="b">
        <f>TRUE()</f>
        <v>1</v>
      </c>
    </row>
    <row r="6" spans="1:9" x14ac:dyDescent="0.25">
      <c r="A6">
        <v>2009</v>
      </c>
      <c r="B6">
        <v>5</v>
      </c>
      <c r="C6" t="s">
        <v>13</v>
      </c>
      <c r="D6">
        <v>4</v>
      </c>
      <c r="E6">
        <v>6</v>
      </c>
      <c r="F6">
        <v>9</v>
      </c>
      <c r="G6">
        <v>1</v>
      </c>
      <c r="H6" s="3" t="b">
        <f>TRUE()</f>
        <v>1</v>
      </c>
      <c r="I6" s="3" t="b">
        <f>TRUE()</f>
        <v>1</v>
      </c>
    </row>
    <row r="7" spans="1:9" x14ac:dyDescent="0.25">
      <c r="A7">
        <v>2010</v>
      </c>
      <c r="B7">
        <v>6</v>
      </c>
      <c r="C7" t="s">
        <v>14</v>
      </c>
      <c r="D7">
        <v>3</v>
      </c>
      <c r="E7">
        <v>4</v>
      </c>
      <c r="F7">
        <v>9</v>
      </c>
      <c r="G7">
        <v>3</v>
      </c>
      <c r="H7" s="3" t="b">
        <f>TRUE()</f>
        <v>1</v>
      </c>
      <c r="I7" s="3" t="b">
        <f>TRUE()</f>
        <v>1</v>
      </c>
    </row>
    <row r="8" spans="1:9" x14ac:dyDescent="0.25">
      <c r="A8">
        <v>2010</v>
      </c>
      <c r="B8">
        <v>7</v>
      </c>
      <c r="C8" t="s">
        <v>15</v>
      </c>
      <c r="D8">
        <v>5</v>
      </c>
      <c r="E8">
        <v>6</v>
      </c>
      <c r="F8">
        <v>5</v>
      </c>
      <c r="G8">
        <v>3</v>
      </c>
      <c r="H8" s="3" t="b">
        <f>TRUE()</f>
        <v>1</v>
      </c>
      <c r="I8" s="3" t="b">
        <f>FALSE()</f>
        <v>0</v>
      </c>
    </row>
    <row r="9" spans="1:9" x14ac:dyDescent="0.25">
      <c r="A9">
        <v>2010</v>
      </c>
      <c r="B9">
        <v>8</v>
      </c>
      <c r="C9" t="s">
        <v>16</v>
      </c>
      <c r="D9">
        <v>2</v>
      </c>
      <c r="E9">
        <v>5</v>
      </c>
      <c r="F9">
        <v>3</v>
      </c>
      <c r="G9">
        <v>3</v>
      </c>
      <c r="H9" s="3" t="b">
        <f>TRUE()</f>
        <v>1</v>
      </c>
      <c r="I9" s="3" t="b">
        <f>TRUE()</f>
        <v>1</v>
      </c>
    </row>
    <row r="10" spans="1:9" x14ac:dyDescent="0.25">
      <c r="A10">
        <v>2010</v>
      </c>
      <c r="B10">
        <v>9</v>
      </c>
      <c r="C10" t="s">
        <v>17</v>
      </c>
      <c r="D10">
        <v>2</v>
      </c>
      <c r="E10">
        <v>3</v>
      </c>
      <c r="F10">
        <v>7</v>
      </c>
      <c r="G10">
        <v>5</v>
      </c>
      <c r="H10" s="3" t="b">
        <f>TRUE()</f>
        <v>1</v>
      </c>
      <c r="I10" s="3" t="b">
        <f>FALSE()</f>
        <v>0</v>
      </c>
    </row>
    <row r="11" spans="1:9" x14ac:dyDescent="0.25">
      <c r="A11">
        <v>2010</v>
      </c>
      <c r="B11">
        <v>10</v>
      </c>
      <c r="C11" t="s">
        <v>18</v>
      </c>
      <c r="D11">
        <v>2</v>
      </c>
      <c r="E11">
        <v>5</v>
      </c>
      <c r="F11">
        <v>1</v>
      </c>
      <c r="G11">
        <v>4</v>
      </c>
      <c r="H11" s="3" t="b">
        <f>TRUE()</f>
        <v>1</v>
      </c>
      <c r="I11" s="3" t="b">
        <f>TRUE()</f>
        <v>1</v>
      </c>
    </row>
    <row r="12" spans="1:9" x14ac:dyDescent="0.25">
      <c r="A12">
        <v>2010</v>
      </c>
      <c r="B12">
        <v>11</v>
      </c>
      <c r="C12" t="s">
        <v>19</v>
      </c>
      <c r="D12">
        <v>4</v>
      </c>
      <c r="E12">
        <v>3</v>
      </c>
      <c r="F12">
        <v>3</v>
      </c>
      <c r="G12">
        <v>3</v>
      </c>
      <c r="H12" s="3" t="b">
        <f>FALSE()</f>
        <v>0</v>
      </c>
      <c r="I12" s="3" t="b">
        <f>FALSE()</f>
        <v>0</v>
      </c>
    </row>
    <row r="13" spans="1:9" x14ac:dyDescent="0.25">
      <c r="A13">
        <v>2011</v>
      </c>
      <c r="B13">
        <v>12</v>
      </c>
      <c r="C13" t="s">
        <v>20</v>
      </c>
      <c r="D13">
        <v>3</v>
      </c>
      <c r="E13">
        <v>5</v>
      </c>
      <c r="F13">
        <v>7</v>
      </c>
      <c r="G13">
        <v>3</v>
      </c>
      <c r="H13" s="3" t="b">
        <f>TRUE()</f>
        <v>1</v>
      </c>
      <c r="I13" s="3" t="b">
        <f>TRUE()</f>
        <v>1</v>
      </c>
    </row>
    <row r="14" spans="1:9" x14ac:dyDescent="0.25">
      <c r="A14">
        <v>2011</v>
      </c>
      <c r="B14">
        <v>13</v>
      </c>
      <c r="C14" t="s">
        <v>21</v>
      </c>
      <c r="D14">
        <v>2</v>
      </c>
      <c r="E14">
        <v>5</v>
      </c>
      <c r="F14">
        <v>4</v>
      </c>
      <c r="G14">
        <v>1</v>
      </c>
      <c r="H14" s="3" t="b">
        <f>TRUE()</f>
        <v>1</v>
      </c>
      <c r="I14" s="3" t="b">
        <f>FALSE()</f>
        <v>0</v>
      </c>
    </row>
    <row r="15" spans="1:9" x14ac:dyDescent="0.25">
      <c r="A15">
        <v>2011</v>
      </c>
      <c r="B15">
        <v>14</v>
      </c>
      <c r="C15" t="s">
        <v>22</v>
      </c>
      <c r="D15">
        <v>3</v>
      </c>
      <c r="E15">
        <v>3</v>
      </c>
      <c r="F15">
        <v>3</v>
      </c>
      <c r="G15">
        <v>2</v>
      </c>
      <c r="H15" s="3" t="b">
        <f>TRUE()</f>
        <v>1</v>
      </c>
      <c r="I15" s="3" t="b">
        <f>TRUE()</f>
        <v>1</v>
      </c>
    </row>
    <row r="16" spans="1:9" x14ac:dyDescent="0.25">
      <c r="A16">
        <v>2011</v>
      </c>
      <c r="B16">
        <v>15</v>
      </c>
      <c r="C16" t="s">
        <v>23</v>
      </c>
      <c r="D16">
        <v>0</v>
      </c>
      <c r="E16">
        <v>9</v>
      </c>
      <c r="F16">
        <v>2</v>
      </c>
      <c r="G16">
        <v>3</v>
      </c>
      <c r="H16" s="3" t="b">
        <f>FALSE()</f>
        <v>0</v>
      </c>
      <c r="I16" s="3" t="b">
        <f>TRUE()</f>
        <v>1</v>
      </c>
    </row>
    <row r="17" spans="1:9" x14ac:dyDescent="0.25">
      <c r="A17">
        <v>2011</v>
      </c>
      <c r="B17">
        <v>16</v>
      </c>
      <c r="C17" t="s">
        <v>24</v>
      </c>
      <c r="D17">
        <v>5</v>
      </c>
      <c r="E17">
        <v>3</v>
      </c>
      <c r="F17">
        <v>6</v>
      </c>
      <c r="G17">
        <v>3</v>
      </c>
      <c r="H17" s="3" t="b">
        <f>TRUE()</f>
        <v>1</v>
      </c>
      <c r="I17" s="3" t="b">
        <f>TRUE()</f>
        <v>1</v>
      </c>
    </row>
    <row r="18" spans="1:9" x14ac:dyDescent="0.25">
      <c r="A18">
        <v>2012</v>
      </c>
      <c r="B18">
        <v>17</v>
      </c>
      <c r="C18" t="s">
        <v>25</v>
      </c>
      <c r="D18">
        <v>0</v>
      </c>
      <c r="E18">
        <v>4</v>
      </c>
      <c r="F18">
        <v>12</v>
      </c>
      <c r="G18">
        <v>1</v>
      </c>
      <c r="H18" s="3" t="b">
        <f>TRUE()</f>
        <v>1</v>
      </c>
      <c r="I18" s="3" t="b">
        <f>FALSE()</f>
        <v>0</v>
      </c>
    </row>
    <row r="19" spans="1:9" x14ac:dyDescent="0.25">
      <c r="A19">
        <v>2012</v>
      </c>
      <c r="B19">
        <v>18</v>
      </c>
      <c r="C19" t="s">
        <v>26</v>
      </c>
      <c r="D19">
        <v>2</v>
      </c>
      <c r="E19">
        <v>4</v>
      </c>
      <c r="F19">
        <v>7</v>
      </c>
      <c r="G19">
        <v>1</v>
      </c>
      <c r="H19" s="3" t="b">
        <f>TRUE()</f>
        <v>1</v>
      </c>
      <c r="I19" s="3" t="b">
        <f>TRUE()</f>
        <v>1</v>
      </c>
    </row>
    <row r="20" spans="1:9" x14ac:dyDescent="0.25">
      <c r="A20">
        <v>2012</v>
      </c>
      <c r="B20">
        <v>19</v>
      </c>
      <c r="C20" t="s">
        <v>27</v>
      </c>
      <c r="D20">
        <v>3</v>
      </c>
      <c r="E20">
        <v>6</v>
      </c>
      <c r="F20">
        <v>5</v>
      </c>
      <c r="G20">
        <v>3</v>
      </c>
      <c r="H20" s="3" t="b">
        <f>TRUE()</f>
        <v>1</v>
      </c>
      <c r="I20" s="3" t="b">
        <f>TRUE()</f>
        <v>1</v>
      </c>
    </row>
    <row r="21" spans="1:9" x14ac:dyDescent="0.25">
      <c r="A21">
        <v>2012</v>
      </c>
      <c r="B21">
        <v>20</v>
      </c>
      <c r="C21" t="s">
        <v>28</v>
      </c>
      <c r="D21">
        <v>0</v>
      </c>
      <c r="E21">
        <v>3</v>
      </c>
      <c r="F21">
        <v>4</v>
      </c>
      <c r="G21">
        <v>3</v>
      </c>
      <c r="H21" s="3" t="b">
        <f>TRUE()</f>
        <v>1</v>
      </c>
      <c r="I21" s="3" t="b">
        <f>TRUE()</f>
        <v>1</v>
      </c>
    </row>
    <row r="22" spans="1:9" x14ac:dyDescent="0.25">
      <c r="A22">
        <v>2012</v>
      </c>
      <c r="B22">
        <v>21</v>
      </c>
      <c r="C22" t="s">
        <v>29</v>
      </c>
      <c r="D22">
        <v>2</v>
      </c>
      <c r="E22">
        <v>3</v>
      </c>
      <c r="F22">
        <v>2</v>
      </c>
      <c r="G22">
        <v>1</v>
      </c>
      <c r="H22" s="3" t="b">
        <f>TRUE()</f>
        <v>1</v>
      </c>
      <c r="I22" s="3" t="b">
        <f>FALSE()</f>
        <v>0</v>
      </c>
    </row>
    <row r="23" spans="1:9" x14ac:dyDescent="0.25">
      <c r="A23">
        <v>2012</v>
      </c>
      <c r="B23">
        <v>22</v>
      </c>
      <c r="C23" t="s">
        <v>30</v>
      </c>
      <c r="D23">
        <v>0</v>
      </c>
      <c r="E23">
        <v>3</v>
      </c>
      <c r="F23">
        <v>6</v>
      </c>
      <c r="G23">
        <v>4</v>
      </c>
      <c r="H23" s="3" t="b">
        <f>FALSE()</f>
        <v>0</v>
      </c>
      <c r="I23" s="3" t="b">
        <f>FALSE()</f>
        <v>0</v>
      </c>
    </row>
    <row r="24" spans="1:9" x14ac:dyDescent="0.25">
      <c r="A24">
        <v>2013</v>
      </c>
      <c r="B24">
        <v>23</v>
      </c>
      <c r="C24" t="s">
        <v>31</v>
      </c>
      <c r="D24">
        <v>0</v>
      </c>
      <c r="E24">
        <v>8</v>
      </c>
      <c r="F24">
        <v>1</v>
      </c>
      <c r="G24">
        <v>0</v>
      </c>
      <c r="H24" s="3" t="b">
        <f>FALSE()</f>
        <v>0</v>
      </c>
      <c r="I24" s="3" t="b">
        <f>TRUE()</f>
        <v>1</v>
      </c>
    </row>
    <row r="25" spans="1:9" x14ac:dyDescent="0.25">
      <c r="A25">
        <v>2013</v>
      </c>
      <c r="B25">
        <v>24</v>
      </c>
      <c r="C25" t="s">
        <v>32</v>
      </c>
      <c r="D25">
        <v>5</v>
      </c>
      <c r="E25">
        <v>4</v>
      </c>
      <c r="F25">
        <v>4</v>
      </c>
      <c r="G25">
        <v>0</v>
      </c>
      <c r="H25" s="3" t="b">
        <f>TRUE()</f>
        <v>1</v>
      </c>
      <c r="I25" s="3" t="b">
        <f>FALSE()</f>
        <v>0</v>
      </c>
    </row>
    <row r="26" spans="1:9" x14ac:dyDescent="0.25">
      <c r="A26">
        <v>2013</v>
      </c>
      <c r="B26">
        <v>25</v>
      </c>
      <c r="C26" t="s">
        <v>33</v>
      </c>
      <c r="D26">
        <v>2</v>
      </c>
      <c r="E26">
        <v>9</v>
      </c>
      <c r="F26">
        <v>6</v>
      </c>
      <c r="G26">
        <v>1</v>
      </c>
      <c r="H26" s="3" t="b">
        <f>FALSE()</f>
        <v>0</v>
      </c>
      <c r="I26" s="3" t="b">
        <f>TRUE()</f>
        <v>1</v>
      </c>
    </row>
    <row r="27" spans="1:9" x14ac:dyDescent="0.25">
      <c r="A27">
        <v>2013</v>
      </c>
      <c r="B27">
        <v>26</v>
      </c>
      <c r="C27" t="s">
        <v>34</v>
      </c>
      <c r="D27">
        <v>0</v>
      </c>
      <c r="E27">
        <v>3</v>
      </c>
      <c r="F27">
        <v>4</v>
      </c>
      <c r="G27">
        <v>4</v>
      </c>
      <c r="H27" s="3" t="b">
        <f>FALSE()</f>
        <v>0</v>
      </c>
      <c r="I27" s="3" t="b">
        <f>TRUE()</f>
        <v>1</v>
      </c>
    </row>
    <row r="28" spans="1:9" x14ac:dyDescent="0.25">
      <c r="A28">
        <v>2013</v>
      </c>
      <c r="B28">
        <v>27</v>
      </c>
      <c r="C28" t="s">
        <v>35</v>
      </c>
      <c r="D28">
        <v>3</v>
      </c>
      <c r="E28">
        <v>3</v>
      </c>
      <c r="F28">
        <v>1</v>
      </c>
      <c r="G28">
        <v>4</v>
      </c>
      <c r="H28" s="3" t="b">
        <f>TRUE()</f>
        <v>1</v>
      </c>
      <c r="I28" s="3" t="b">
        <f>TRUE()</f>
        <v>1</v>
      </c>
    </row>
    <row r="29" spans="1:9" x14ac:dyDescent="0.25">
      <c r="A29">
        <v>2013</v>
      </c>
      <c r="B29">
        <v>28</v>
      </c>
      <c r="C29" t="s">
        <v>36</v>
      </c>
      <c r="D29">
        <v>0</v>
      </c>
      <c r="E29">
        <v>5</v>
      </c>
      <c r="F29">
        <v>9</v>
      </c>
      <c r="G29">
        <v>3</v>
      </c>
      <c r="H29" s="3" t="b">
        <f>TRUE()</f>
        <v>1</v>
      </c>
      <c r="I29" s="3" t="b">
        <f>TRUE()</f>
        <v>1</v>
      </c>
    </row>
    <row r="30" spans="1:9" x14ac:dyDescent="0.25">
      <c r="A30">
        <v>2013</v>
      </c>
      <c r="B30">
        <v>29</v>
      </c>
      <c r="C30" t="s">
        <v>37</v>
      </c>
      <c r="D30">
        <v>1</v>
      </c>
      <c r="E30">
        <v>3</v>
      </c>
      <c r="F30">
        <v>3</v>
      </c>
      <c r="G30">
        <v>4</v>
      </c>
      <c r="H30" s="3" t="b">
        <f>TRUE()</f>
        <v>1</v>
      </c>
      <c r="I30" s="3" t="b">
        <f>FALSE()</f>
        <v>0</v>
      </c>
    </row>
    <row r="31" spans="1:9" x14ac:dyDescent="0.25">
      <c r="A31">
        <v>2014</v>
      </c>
      <c r="B31">
        <v>30</v>
      </c>
      <c r="C31" t="s">
        <v>38</v>
      </c>
      <c r="D31">
        <v>3</v>
      </c>
      <c r="E31">
        <v>5</v>
      </c>
      <c r="F31">
        <v>3</v>
      </c>
      <c r="G31">
        <v>1</v>
      </c>
      <c r="H31" s="3" t="b">
        <f>FALSE()</f>
        <v>0</v>
      </c>
      <c r="I31" s="3" t="b">
        <f>TRUE()</f>
        <v>1</v>
      </c>
    </row>
    <row r="32" spans="1:9" x14ac:dyDescent="0.25">
      <c r="A32">
        <v>2014</v>
      </c>
      <c r="B32">
        <v>31</v>
      </c>
      <c r="C32" t="s">
        <v>39</v>
      </c>
      <c r="D32">
        <v>1</v>
      </c>
      <c r="E32">
        <v>4</v>
      </c>
      <c r="F32">
        <v>5</v>
      </c>
      <c r="G32">
        <v>0</v>
      </c>
      <c r="H32" s="3" t="b">
        <f>TRUE()</f>
        <v>1</v>
      </c>
      <c r="I32" s="3" t="b">
        <f>FALSE()</f>
        <v>0</v>
      </c>
    </row>
    <row r="33" spans="1:9" x14ac:dyDescent="0.25">
      <c r="A33">
        <v>2014</v>
      </c>
      <c r="B33">
        <v>32</v>
      </c>
      <c r="C33" t="s">
        <v>40</v>
      </c>
      <c r="D33">
        <v>7</v>
      </c>
      <c r="E33">
        <v>5</v>
      </c>
      <c r="F33">
        <v>2</v>
      </c>
      <c r="G33">
        <v>1</v>
      </c>
      <c r="H33" s="3" t="b">
        <f>TRUE()</f>
        <v>1</v>
      </c>
      <c r="I33" s="3" t="b">
        <f>TRUE()</f>
        <v>1</v>
      </c>
    </row>
    <row r="34" spans="1:9" x14ac:dyDescent="0.25">
      <c r="A34">
        <v>2014</v>
      </c>
      <c r="B34">
        <v>33</v>
      </c>
      <c r="C34" t="s">
        <v>41</v>
      </c>
      <c r="D34">
        <v>1</v>
      </c>
      <c r="E34">
        <v>6</v>
      </c>
      <c r="F34">
        <v>4</v>
      </c>
      <c r="G34">
        <v>2</v>
      </c>
      <c r="H34" s="3" t="b">
        <f>TRUE()</f>
        <v>1</v>
      </c>
      <c r="I34" s="3" t="b">
        <f>FALSE()</f>
        <v>0</v>
      </c>
    </row>
    <row r="35" spans="1:9" x14ac:dyDescent="0.25">
      <c r="A35">
        <v>2014</v>
      </c>
      <c r="B35">
        <v>34</v>
      </c>
      <c r="C35" t="s">
        <v>42</v>
      </c>
      <c r="D35">
        <v>3</v>
      </c>
      <c r="E35">
        <v>3</v>
      </c>
      <c r="F35">
        <v>5</v>
      </c>
      <c r="G35">
        <v>3</v>
      </c>
      <c r="H35" s="3" t="b">
        <f>TRUE()</f>
        <v>1</v>
      </c>
      <c r="I35" s="3" t="b">
        <f>FALSE()</f>
        <v>0</v>
      </c>
    </row>
    <row r="36" spans="1:9" x14ac:dyDescent="0.25">
      <c r="A36">
        <v>2015</v>
      </c>
      <c r="B36">
        <v>35</v>
      </c>
      <c r="C36" t="s">
        <v>43</v>
      </c>
      <c r="D36">
        <v>2</v>
      </c>
      <c r="E36">
        <v>4</v>
      </c>
      <c r="F36">
        <v>5</v>
      </c>
      <c r="G36">
        <v>1</v>
      </c>
      <c r="H36" s="3" t="b">
        <f>TRUE()</f>
        <v>1</v>
      </c>
      <c r="I36" s="3" t="b">
        <f>FALSE()</f>
        <v>0</v>
      </c>
    </row>
    <row r="37" spans="1:9" x14ac:dyDescent="0.25">
      <c r="A37">
        <v>2015</v>
      </c>
      <c r="B37">
        <v>36</v>
      </c>
      <c r="C37" t="s">
        <v>44</v>
      </c>
      <c r="D37">
        <v>0</v>
      </c>
      <c r="E37">
        <v>4</v>
      </c>
      <c r="F37">
        <v>4</v>
      </c>
      <c r="G37">
        <v>3</v>
      </c>
      <c r="H37" s="3" t="b">
        <f>TRUE()</f>
        <v>1</v>
      </c>
      <c r="I37" s="3" t="b">
        <f>TRUE()</f>
        <v>1</v>
      </c>
    </row>
    <row r="38" spans="1:9" x14ac:dyDescent="0.25">
      <c r="A38">
        <v>2015</v>
      </c>
      <c r="B38">
        <v>37</v>
      </c>
      <c r="C38" t="s">
        <v>45</v>
      </c>
      <c r="D38">
        <v>0</v>
      </c>
      <c r="E38">
        <v>4</v>
      </c>
      <c r="F38">
        <v>5</v>
      </c>
      <c r="G38">
        <v>2</v>
      </c>
      <c r="H38" s="3" t="b">
        <f>TRUE()</f>
        <v>1</v>
      </c>
      <c r="I38" s="3" t="b">
        <f>TRUE()</f>
        <v>1</v>
      </c>
    </row>
    <row r="39" spans="1:9" x14ac:dyDescent="0.25">
      <c r="A39">
        <v>2015</v>
      </c>
      <c r="B39">
        <v>38</v>
      </c>
      <c r="C39" t="s">
        <v>46</v>
      </c>
      <c r="D39">
        <v>0</v>
      </c>
      <c r="E39">
        <v>3</v>
      </c>
      <c r="F39">
        <v>6</v>
      </c>
      <c r="G39">
        <v>3</v>
      </c>
      <c r="H39" s="3" t="b">
        <f>TRUE()</f>
        <v>1</v>
      </c>
      <c r="I39" s="3" t="b">
        <f>FALSE()</f>
        <v>0</v>
      </c>
    </row>
    <row r="40" spans="1:9" x14ac:dyDescent="0.25">
      <c r="A40">
        <v>2015</v>
      </c>
      <c r="B40">
        <v>39</v>
      </c>
      <c r="C40" t="s">
        <v>47</v>
      </c>
      <c r="D40">
        <v>3</v>
      </c>
      <c r="E40">
        <v>4</v>
      </c>
      <c r="F40">
        <v>2</v>
      </c>
      <c r="G40">
        <v>1</v>
      </c>
      <c r="H40" s="3" t="b">
        <f>TRUE()</f>
        <v>1</v>
      </c>
      <c r="I40" s="3" t="b">
        <f>TRUE()</f>
        <v>1</v>
      </c>
    </row>
    <row r="41" spans="1:9" x14ac:dyDescent="0.25">
      <c r="A41">
        <v>2015</v>
      </c>
      <c r="B41">
        <v>40</v>
      </c>
      <c r="C41" t="s">
        <v>48</v>
      </c>
      <c r="D41">
        <v>1</v>
      </c>
      <c r="E41">
        <v>4</v>
      </c>
      <c r="F41">
        <v>5</v>
      </c>
      <c r="G41">
        <v>4</v>
      </c>
      <c r="H41" s="3" t="b">
        <f>TRUE()</f>
        <v>1</v>
      </c>
      <c r="I41" s="3" t="b">
        <f>FALSE</f>
        <v>0</v>
      </c>
    </row>
    <row r="42" spans="1:9" x14ac:dyDescent="0.25">
      <c r="A42">
        <v>2016</v>
      </c>
      <c r="B42">
        <v>41</v>
      </c>
      <c r="C42" t="s">
        <v>49</v>
      </c>
      <c r="D42">
        <v>1</v>
      </c>
      <c r="E42">
        <v>3</v>
      </c>
      <c r="F42">
        <v>3</v>
      </c>
      <c r="G42">
        <v>2</v>
      </c>
      <c r="H42" s="3" t="b">
        <f>FALSE()</f>
        <v>0</v>
      </c>
      <c r="I42" s="3" t="b">
        <f>FALSE()</f>
        <v>0</v>
      </c>
    </row>
    <row r="43" spans="1:9" x14ac:dyDescent="0.25">
      <c r="A43">
        <v>2016</v>
      </c>
      <c r="B43">
        <v>42</v>
      </c>
      <c r="C43" t="s">
        <v>50</v>
      </c>
      <c r="D43">
        <v>1</v>
      </c>
      <c r="E43">
        <v>3</v>
      </c>
      <c r="F43">
        <v>1</v>
      </c>
      <c r="G43">
        <v>2</v>
      </c>
      <c r="H43" s="3" t="b">
        <f>FALSE()</f>
        <v>0</v>
      </c>
      <c r="I43" s="3" t="b">
        <f>FALSE()</f>
        <v>0</v>
      </c>
    </row>
    <row r="44" spans="1:9" x14ac:dyDescent="0.25">
      <c r="A44">
        <v>2016</v>
      </c>
      <c r="B44">
        <v>43</v>
      </c>
      <c r="C44" t="s">
        <v>51</v>
      </c>
      <c r="D44">
        <v>2</v>
      </c>
      <c r="E44">
        <v>3</v>
      </c>
      <c r="F44">
        <v>3</v>
      </c>
      <c r="G44">
        <v>2</v>
      </c>
      <c r="H44" s="3" t="b">
        <f>TRUE()</f>
        <v>1</v>
      </c>
      <c r="I44" s="3" t="b">
        <f>FALSE()</f>
        <v>0</v>
      </c>
    </row>
    <row r="45" spans="1:9" x14ac:dyDescent="0.25">
      <c r="A45">
        <v>2016</v>
      </c>
      <c r="B45">
        <v>44</v>
      </c>
      <c r="C45" t="s">
        <v>52</v>
      </c>
      <c r="D45">
        <v>0</v>
      </c>
      <c r="E45">
        <v>3</v>
      </c>
      <c r="F45">
        <v>4</v>
      </c>
      <c r="G45">
        <v>3</v>
      </c>
      <c r="H45" s="3" t="b">
        <f>FALSE()</f>
        <v>0</v>
      </c>
      <c r="I45" s="3" t="b">
        <f>TRUE()</f>
        <v>1</v>
      </c>
    </row>
    <row r="46" spans="1:9" x14ac:dyDescent="0.25">
      <c r="A46">
        <v>2016</v>
      </c>
      <c r="B46">
        <v>45</v>
      </c>
      <c r="C46" t="s">
        <v>53</v>
      </c>
      <c r="D46">
        <v>2</v>
      </c>
      <c r="E46">
        <v>4</v>
      </c>
      <c r="F46">
        <v>6</v>
      </c>
      <c r="G46">
        <v>3</v>
      </c>
      <c r="H46" s="3" t="b">
        <f>TRUE()</f>
        <v>1</v>
      </c>
      <c r="I46" s="3" t="b">
        <f>TRUE()</f>
        <v>1</v>
      </c>
    </row>
    <row r="47" spans="1:9" x14ac:dyDescent="0.25">
      <c r="A47">
        <v>2016</v>
      </c>
      <c r="B47">
        <v>46</v>
      </c>
      <c r="C47" t="s">
        <v>54</v>
      </c>
      <c r="D47">
        <v>2</v>
      </c>
      <c r="E47">
        <v>4</v>
      </c>
      <c r="F47">
        <v>4</v>
      </c>
      <c r="G47">
        <v>2</v>
      </c>
      <c r="H47" s="3" t="b">
        <f>TRUE()</f>
        <v>1</v>
      </c>
      <c r="I47" s="3" t="b">
        <f>TRUE()</f>
        <v>1</v>
      </c>
    </row>
    <row r="48" spans="1:9" x14ac:dyDescent="0.25">
      <c r="A48">
        <v>2017</v>
      </c>
      <c r="B48">
        <v>47</v>
      </c>
      <c r="C48" t="s">
        <v>55</v>
      </c>
      <c r="D48">
        <v>3</v>
      </c>
      <c r="E48">
        <v>3</v>
      </c>
      <c r="F48">
        <v>7</v>
      </c>
      <c r="G48">
        <v>6</v>
      </c>
      <c r="H48" s="3" t="b">
        <f>TRUE()</f>
        <v>1</v>
      </c>
      <c r="I48" s="3" t="b">
        <f>FALSE()</f>
        <v>0</v>
      </c>
    </row>
    <row r="49" spans="1:9" x14ac:dyDescent="0.25">
      <c r="A49">
        <v>2017</v>
      </c>
      <c r="B49">
        <v>48</v>
      </c>
      <c r="C49" t="s">
        <v>56</v>
      </c>
      <c r="D49">
        <v>1</v>
      </c>
      <c r="E49">
        <v>3</v>
      </c>
      <c r="F49">
        <v>7</v>
      </c>
      <c r="G49">
        <v>4</v>
      </c>
      <c r="H49" s="3" t="b">
        <f>TRUE()</f>
        <v>1</v>
      </c>
      <c r="I49" s="3" t="b">
        <f>FALSE()</f>
        <v>0</v>
      </c>
    </row>
    <row r="50" spans="1:9" x14ac:dyDescent="0.25">
      <c r="A50">
        <v>2017</v>
      </c>
      <c r="B50">
        <v>49</v>
      </c>
      <c r="C50" t="s">
        <v>57</v>
      </c>
      <c r="D50">
        <v>2</v>
      </c>
      <c r="E50">
        <v>3</v>
      </c>
      <c r="F50">
        <v>1</v>
      </c>
      <c r="G50">
        <v>4</v>
      </c>
      <c r="H50" s="3" t="b">
        <f>TRUE()</f>
        <v>1</v>
      </c>
      <c r="I50" s="3" t="b">
        <f>TRUE()</f>
        <v>1</v>
      </c>
    </row>
    <row r="51" spans="1:9" x14ac:dyDescent="0.25">
      <c r="A51">
        <v>2017</v>
      </c>
      <c r="B51">
        <v>50</v>
      </c>
      <c r="C51" t="s">
        <v>58</v>
      </c>
      <c r="D51">
        <v>2</v>
      </c>
      <c r="E51">
        <v>5</v>
      </c>
      <c r="F51">
        <v>12</v>
      </c>
      <c r="G51">
        <v>6</v>
      </c>
      <c r="H51" s="3" t="b">
        <f>TRUE()</f>
        <v>1</v>
      </c>
      <c r="I51" s="3" t="b">
        <f>TRUE()</f>
        <v>1</v>
      </c>
    </row>
    <row r="52" spans="1:9" s="2" customFormat="1" x14ac:dyDescent="0.25">
      <c r="A52" s="2">
        <v>2017</v>
      </c>
      <c r="B52" s="2" t="s">
        <v>59</v>
      </c>
      <c r="C52" s="2" t="s">
        <v>62</v>
      </c>
      <c r="D52" s="2">
        <v>1</v>
      </c>
      <c r="E52" s="2">
        <v>4</v>
      </c>
      <c r="F52" s="2">
        <v>7</v>
      </c>
      <c r="G52" s="2">
        <v>1</v>
      </c>
      <c r="H52" s="4" t="b">
        <f>TRUE()</f>
        <v>1</v>
      </c>
      <c r="I52" s="4" t="b">
        <f>FALSE()</f>
        <v>0</v>
      </c>
    </row>
    <row r="53" spans="1:9" s="2" customFormat="1" x14ac:dyDescent="0.25">
      <c r="A53" s="2">
        <v>2017</v>
      </c>
      <c r="B53" s="2" t="s">
        <v>60</v>
      </c>
      <c r="C53" s="2" t="s">
        <v>63</v>
      </c>
      <c r="D53" s="2">
        <v>1</v>
      </c>
      <c r="E53" s="2">
        <v>4</v>
      </c>
      <c r="F53" s="2">
        <v>4</v>
      </c>
      <c r="G53" s="2">
        <v>5</v>
      </c>
      <c r="H53" s="4" t="b">
        <f>TRUE()</f>
        <v>1</v>
      </c>
      <c r="I53" s="4" t="b">
        <f>TRUE()</f>
        <v>1</v>
      </c>
    </row>
    <row r="54" spans="1:9" s="2" customFormat="1" x14ac:dyDescent="0.25">
      <c r="A54" s="2">
        <v>2017</v>
      </c>
      <c r="B54" s="2" t="s">
        <v>61</v>
      </c>
      <c r="C54" s="2" t="s">
        <v>64</v>
      </c>
      <c r="D54" s="2">
        <v>1</v>
      </c>
      <c r="E54" s="2">
        <v>4</v>
      </c>
      <c r="F54" s="2">
        <v>5</v>
      </c>
      <c r="G54" s="2">
        <v>3</v>
      </c>
      <c r="H54" s="4" t="b">
        <f>FALSE()</f>
        <v>0</v>
      </c>
      <c r="I54" s="4" t="b">
        <f>FALSE()</f>
        <v>0</v>
      </c>
    </row>
    <row r="55" spans="1:9" x14ac:dyDescent="0.25">
      <c r="A55">
        <v>2017</v>
      </c>
      <c r="B55">
        <v>51</v>
      </c>
      <c r="C55" t="s">
        <v>65</v>
      </c>
      <c r="D55">
        <v>3</v>
      </c>
      <c r="E55">
        <v>5</v>
      </c>
      <c r="F55">
        <v>4</v>
      </c>
      <c r="G55">
        <v>1</v>
      </c>
      <c r="H55" s="3" t="b">
        <f>TRUE()</f>
        <v>1</v>
      </c>
      <c r="I55" s="3" t="b">
        <f>FALSE()</f>
        <v>0</v>
      </c>
    </row>
    <row r="56" spans="1:9" x14ac:dyDescent="0.25">
      <c r="A56">
        <v>2018</v>
      </c>
      <c r="B56">
        <v>52</v>
      </c>
      <c r="C56" t="s">
        <v>66</v>
      </c>
      <c r="D56">
        <v>0</v>
      </c>
      <c r="E56">
        <v>3</v>
      </c>
      <c r="F56">
        <v>5</v>
      </c>
      <c r="G56">
        <v>4</v>
      </c>
      <c r="H56" s="3" t="b">
        <f>TRUE()</f>
        <v>1</v>
      </c>
      <c r="I56" s="3" t="b">
        <f>TRUE()</f>
        <v>1</v>
      </c>
    </row>
    <row r="57" spans="1:9" x14ac:dyDescent="0.25">
      <c r="A57">
        <v>2018</v>
      </c>
      <c r="B57">
        <v>53</v>
      </c>
      <c r="C57" t="s">
        <v>67</v>
      </c>
      <c r="D57">
        <v>0</v>
      </c>
      <c r="E57">
        <v>4</v>
      </c>
      <c r="F57">
        <v>4</v>
      </c>
      <c r="G57">
        <v>4</v>
      </c>
      <c r="H57" s="3" t="b">
        <f>TRUE()</f>
        <v>1</v>
      </c>
      <c r="I57" s="3" t="b">
        <f>TRUE()</f>
        <v>1</v>
      </c>
    </row>
    <row r="58" spans="1:9" x14ac:dyDescent="0.25">
      <c r="A58">
        <v>2018</v>
      </c>
      <c r="B58">
        <v>54</v>
      </c>
      <c r="C58" t="s">
        <v>68</v>
      </c>
      <c r="D58">
        <v>0</v>
      </c>
      <c r="E58">
        <v>3</v>
      </c>
      <c r="F58">
        <v>8</v>
      </c>
      <c r="G58">
        <v>3</v>
      </c>
      <c r="H58" s="3" t="b">
        <f>TRUE()</f>
        <v>1</v>
      </c>
      <c r="I58" s="3" t="b">
        <f>TRUE()</f>
        <v>1</v>
      </c>
    </row>
    <row r="59" spans="1:9" x14ac:dyDescent="0.25">
      <c r="A59">
        <v>2018</v>
      </c>
      <c r="B59">
        <v>55</v>
      </c>
      <c r="C59" t="s">
        <v>69</v>
      </c>
      <c r="D59">
        <v>1</v>
      </c>
      <c r="E59">
        <v>3</v>
      </c>
      <c r="F59">
        <v>9</v>
      </c>
      <c r="G59">
        <v>2</v>
      </c>
      <c r="H59" s="3" t="b">
        <f>TRUE()</f>
        <v>1</v>
      </c>
      <c r="I59" s="3" t="b">
        <f>FALSE()</f>
        <v>0</v>
      </c>
    </row>
    <row r="60" spans="1:9" x14ac:dyDescent="0.25">
      <c r="A60">
        <v>2018</v>
      </c>
      <c r="B60">
        <v>56</v>
      </c>
      <c r="C60" t="s">
        <v>70</v>
      </c>
      <c r="D60">
        <v>1</v>
      </c>
      <c r="E60">
        <v>3</v>
      </c>
      <c r="F60">
        <v>4</v>
      </c>
      <c r="G60">
        <v>3</v>
      </c>
      <c r="H60" s="3" t="b">
        <f>TRUE()</f>
        <v>1</v>
      </c>
      <c r="I60" s="3" t="b">
        <f>FALSE()</f>
        <v>0</v>
      </c>
    </row>
    <row r="61" spans="1:9" x14ac:dyDescent="0.25">
      <c r="A61">
        <v>2018</v>
      </c>
      <c r="B61">
        <v>57</v>
      </c>
      <c r="C61" t="s">
        <v>71</v>
      </c>
      <c r="D61">
        <v>1</v>
      </c>
      <c r="E61">
        <v>3</v>
      </c>
      <c r="F61">
        <v>8</v>
      </c>
      <c r="G61">
        <v>6</v>
      </c>
      <c r="H61" s="3" t="b">
        <f>TRUE()</f>
        <v>1</v>
      </c>
      <c r="I61" s="3" t="b">
        <f>FALSE()</f>
        <v>0</v>
      </c>
    </row>
    <row r="62" spans="1:9" x14ac:dyDescent="0.25">
      <c r="A62">
        <v>2018</v>
      </c>
      <c r="B62">
        <v>58</v>
      </c>
      <c r="C62" t="s">
        <v>72</v>
      </c>
      <c r="D62">
        <v>1</v>
      </c>
      <c r="E62">
        <v>3</v>
      </c>
      <c r="F62">
        <v>6</v>
      </c>
      <c r="G62">
        <v>2</v>
      </c>
      <c r="H62" s="3" t="b">
        <f>TRUE()</f>
        <v>1</v>
      </c>
      <c r="I62" s="3" t="b">
        <f>FALSE()</f>
        <v>0</v>
      </c>
    </row>
    <row r="63" spans="1:9" x14ac:dyDescent="0.25">
      <c r="A63">
        <v>2019</v>
      </c>
      <c r="B63">
        <v>59</v>
      </c>
      <c r="C63" t="s">
        <v>73</v>
      </c>
      <c r="D63">
        <v>0</v>
      </c>
      <c r="E63">
        <v>3</v>
      </c>
      <c r="F63">
        <v>4</v>
      </c>
      <c r="G63">
        <v>4</v>
      </c>
      <c r="H63" s="3" t="b">
        <f>FALSE()</f>
        <v>0</v>
      </c>
      <c r="I63" s="3" t="b">
        <f>TRUE()</f>
        <v>1</v>
      </c>
    </row>
    <row r="64" spans="1:9" x14ac:dyDescent="0.25">
      <c r="A64">
        <v>2019</v>
      </c>
      <c r="B64">
        <v>60</v>
      </c>
      <c r="C64" t="s">
        <v>74</v>
      </c>
      <c r="D64">
        <v>3</v>
      </c>
      <c r="E64">
        <v>5</v>
      </c>
      <c r="F64">
        <v>3</v>
      </c>
      <c r="G64">
        <v>0</v>
      </c>
      <c r="H64" s="3" t="b">
        <f>TRUE()</f>
        <v>1</v>
      </c>
      <c r="I64" s="3" t="b">
        <f>FALSE()</f>
        <v>0</v>
      </c>
    </row>
    <row r="65" spans="1:9" x14ac:dyDescent="0.25">
      <c r="A65">
        <v>2019</v>
      </c>
      <c r="B65">
        <v>61</v>
      </c>
      <c r="C65" t="s">
        <v>75</v>
      </c>
      <c r="D65">
        <v>1</v>
      </c>
      <c r="E65">
        <v>5</v>
      </c>
      <c r="F65">
        <v>4</v>
      </c>
      <c r="G65">
        <v>4</v>
      </c>
      <c r="H65" s="3" t="b">
        <f>FALSE()</f>
        <v>0</v>
      </c>
      <c r="I65" s="3" t="b">
        <f>TRUE()</f>
        <v>1</v>
      </c>
    </row>
    <row r="66" spans="1:9" x14ac:dyDescent="0.25">
      <c r="A66">
        <v>2019</v>
      </c>
      <c r="B66">
        <v>62</v>
      </c>
      <c r="C66" t="s">
        <v>76</v>
      </c>
      <c r="D66">
        <v>1</v>
      </c>
      <c r="E66">
        <v>4</v>
      </c>
      <c r="F66">
        <v>6</v>
      </c>
      <c r="G66">
        <v>1</v>
      </c>
      <c r="H66" s="3" t="b">
        <f>TRUE()</f>
        <v>1</v>
      </c>
      <c r="I66" s="3" t="b">
        <f>FALSE()</f>
        <v>0</v>
      </c>
    </row>
    <row r="67" spans="1:9" x14ac:dyDescent="0.25">
      <c r="A67">
        <v>2019</v>
      </c>
      <c r="B67">
        <v>63</v>
      </c>
      <c r="C67" t="s">
        <v>77</v>
      </c>
      <c r="D67">
        <v>5</v>
      </c>
      <c r="E67">
        <v>5</v>
      </c>
      <c r="F67">
        <v>6</v>
      </c>
      <c r="G67">
        <v>4</v>
      </c>
      <c r="H67" s="3" t="b">
        <f>TRUE()</f>
        <v>1</v>
      </c>
      <c r="I67" s="3" t="b">
        <f>TRUE()</f>
        <v>1</v>
      </c>
    </row>
    <row r="68" spans="1:9" x14ac:dyDescent="0.25">
      <c r="A68">
        <v>2019</v>
      </c>
      <c r="B68">
        <v>64</v>
      </c>
      <c r="C68" t="s">
        <v>78</v>
      </c>
      <c r="D68">
        <v>4</v>
      </c>
      <c r="E68">
        <v>4</v>
      </c>
      <c r="F68">
        <v>4</v>
      </c>
      <c r="G68">
        <v>4</v>
      </c>
      <c r="H68" s="3" t="b">
        <f>TRUE()</f>
        <v>1</v>
      </c>
      <c r="I68" s="3" t="b">
        <f>FALSE()</f>
        <v>0</v>
      </c>
    </row>
    <row r="69" spans="1:9" x14ac:dyDescent="0.25">
      <c r="A69">
        <v>2020</v>
      </c>
      <c r="B69">
        <v>65</v>
      </c>
      <c r="C69" t="s">
        <v>79</v>
      </c>
      <c r="D69">
        <v>0</v>
      </c>
      <c r="E69">
        <v>4</v>
      </c>
      <c r="F69">
        <v>5</v>
      </c>
      <c r="G69">
        <v>2</v>
      </c>
      <c r="H69" s="3" t="b">
        <f>TRUE()</f>
        <v>1</v>
      </c>
      <c r="I69" s="3" t="b">
        <f>FALSE()</f>
        <v>0</v>
      </c>
    </row>
    <row r="70" spans="1:9" x14ac:dyDescent="0.25">
      <c r="A70">
        <v>2020</v>
      </c>
      <c r="B70">
        <v>66</v>
      </c>
      <c r="C70" t="s">
        <v>80</v>
      </c>
      <c r="D70">
        <v>1</v>
      </c>
      <c r="E70">
        <v>4</v>
      </c>
      <c r="F70">
        <v>4</v>
      </c>
      <c r="G70">
        <v>2</v>
      </c>
      <c r="H70" s="3" t="b">
        <f>TRUE()</f>
        <v>1</v>
      </c>
      <c r="I70" s="3" t="b">
        <f>TRUE()</f>
        <v>1</v>
      </c>
    </row>
    <row r="71" spans="1:9" x14ac:dyDescent="0.25">
      <c r="A71">
        <v>2020</v>
      </c>
      <c r="B71">
        <v>67</v>
      </c>
      <c r="C71" t="s">
        <v>81</v>
      </c>
      <c r="D71">
        <v>0</v>
      </c>
      <c r="E71">
        <v>3</v>
      </c>
      <c r="F71">
        <v>8</v>
      </c>
      <c r="G71">
        <v>4</v>
      </c>
      <c r="H71" s="3" t="b">
        <f>TRUE()</f>
        <v>1</v>
      </c>
      <c r="I71" s="3" t="b">
        <f>TRUE()</f>
        <v>1</v>
      </c>
    </row>
    <row r="72" spans="1:9" x14ac:dyDescent="0.25">
      <c r="A72">
        <v>2020</v>
      </c>
      <c r="B72">
        <v>68</v>
      </c>
      <c r="C72" t="s">
        <v>82</v>
      </c>
      <c r="D72">
        <v>3</v>
      </c>
      <c r="E72">
        <v>8</v>
      </c>
      <c r="F72">
        <v>2</v>
      </c>
      <c r="G72">
        <v>3</v>
      </c>
      <c r="H72" s="3" t="b">
        <f>FALSE()</f>
        <v>0</v>
      </c>
      <c r="I72" s="3" t="b">
        <f>TRUE()</f>
        <v>1</v>
      </c>
    </row>
    <row r="73" spans="1:9" x14ac:dyDescent="0.25">
      <c r="A73">
        <v>2020</v>
      </c>
      <c r="B73">
        <v>69</v>
      </c>
      <c r="C73" t="s">
        <v>83</v>
      </c>
      <c r="D73">
        <v>3</v>
      </c>
      <c r="E73">
        <v>5</v>
      </c>
      <c r="F73">
        <v>6</v>
      </c>
      <c r="G73">
        <v>5</v>
      </c>
      <c r="H73" s="3" t="b">
        <f>TRUE()</f>
        <v>1</v>
      </c>
      <c r="I73" s="3" t="b">
        <f>TRUE()</f>
        <v>1</v>
      </c>
    </row>
    <row r="74" spans="1:9" x14ac:dyDescent="0.25">
      <c r="A74">
        <v>2020</v>
      </c>
      <c r="B74">
        <v>70</v>
      </c>
      <c r="C74" t="s">
        <v>84</v>
      </c>
      <c r="D74">
        <v>3</v>
      </c>
      <c r="E74">
        <v>7</v>
      </c>
      <c r="F74">
        <v>4</v>
      </c>
      <c r="G74">
        <v>1</v>
      </c>
      <c r="H74" s="3" t="b">
        <f>TRUE()</f>
        <v>1</v>
      </c>
      <c r="I74" s="3" t="b">
        <f>TRUE()</f>
        <v>1</v>
      </c>
    </row>
    <row r="75" spans="1:9" x14ac:dyDescent="0.25">
      <c r="A75">
        <v>2021</v>
      </c>
      <c r="B75">
        <v>71</v>
      </c>
      <c r="C75" t="s">
        <v>85</v>
      </c>
      <c r="D75">
        <v>3</v>
      </c>
      <c r="E75">
        <v>3</v>
      </c>
      <c r="F75">
        <v>7</v>
      </c>
      <c r="G75">
        <v>2</v>
      </c>
      <c r="H75" s="3" t="b">
        <f>TRUE()</f>
        <v>1</v>
      </c>
      <c r="I75" s="3" t="b">
        <f>FALSE()</f>
        <v>0</v>
      </c>
    </row>
    <row r="76" spans="1:9" x14ac:dyDescent="0.25">
      <c r="A76">
        <v>2021</v>
      </c>
      <c r="B76">
        <v>72</v>
      </c>
      <c r="C76" t="s">
        <v>86</v>
      </c>
      <c r="D76">
        <v>1</v>
      </c>
      <c r="E76">
        <v>3</v>
      </c>
      <c r="F76">
        <v>7</v>
      </c>
      <c r="G76">
        <v>3</v>
      </c>
      <c r="H76" s="3" t="b">
        <f>TRUE()</f>
        <v>1</v>
      </c>
      <c r="I76" s="3" t="b">
        <f>FALSE()</f>
        <v>0</v>
      </c>
    </row>
    <row r="77" spans="1:9" x14ac:dyDescent="0.25">
      <c r="A77">
        <v>2021</v>
      </c>
      <c r="B77">
        <v>73</v>
      </c>
      <c r="C77" t="s">
        <v>87</v>
      </c>
      <c r="D77">
        <v>0</v>
      </c>
      <c r="E77">
        <v>3</v>
      </c>
      <c r="F77">
        <v>5</v>
      </c>
      <c r="G77">
        <v>6</v>
      </c>
      <c r="H77" s="3" t="b">
        <f>TRUE()</f>
        <v>1</v>
      </c>
      <c r="I77" s="3" t="b">
        <f>TRUE()</f>
        <v>1</v>
      </c>
    </row>
    <row r="78" spans="1:9" x14ac:dyDescent="0.25">
      <c r="A78">
        <v>2021</v>
      </c>
      <c r="B78">
        <v>74</v>
      </c>
      <c r="C78" t="s">
        <v>88</v>
      </c>
      <c r="D78">
        <v>1</v>
      </c>
      <c r="E78">
        <v>5</v>
      </c>
      <c r="F78">
        <v>7</v>
      </c>
      <c r="G78">
        <v>2</v>
      </c>
      <c r="H78" s="3" t="b">
        <f>TRUE()</f>
        <v>1</v>
      </c>
      <c r="I78" s="3" t="b">
        <f>FALSE()</f>
        <v>0</v>
      </c>
    </row>
    <row r="79" spans="1:9" x14ac:dyDescent="0.25">
      <c r="A79">
        <v>2021</v>
      </c>
      <c r="B79">
        <v>75</v>
      </c>
      <c r="C79" t="s">
        <v>89</v>
      </c>
      <c r="D79">
        <v>2</v>
      </c>
      <c r="E79">
        <v>6</v>
      </c>
      <c r="F79">
        <v>9</v>
      </c>
      <c r="G79">
        <v>4</v>
      </c>
      <c r="H79" s="3" t="b">
        <f>TRUE()</f>
        <v>1</v>
      </c>
      <c r="I79" s="3" t="b">
        <f>TRUE()</f>
        <v>1</v>
      </c>
    </row>
    <row r="80" spans="1:9" s="2" customFormat="1" x14ac:dyDescent="0.25">
      <c r="A80" s="2">
        <v>2021</v>
      </c>
      <c r="B80" s="2" t="s">
        <v>59</v>
      </c>
      <c r="C80" s="2" t="s">
        <v>90</v>
      </c>
      <c r="D80" s="2">
        <v>2</v>
      </c>
      <c r="E80" s="2">
        <v>6</v>
      </c>
      <c r="F80" s="2">
        <v>6</v>
      </c>
      <c r="G80" s="2">
        <v>2</v>
      </c>
      <c r="H80" s="4" t="b">
        <f>TRUE()</f>
        <v>1</v>
      </c>
      <c r="I80" s="4" t="b">
        <f>TRUE()</f>
        <v>1</v>
      </c>
    </row>
    <row r="81" spans="1:9" s="2" customFormat="1" x14ac:dyDescent="0.25">
      <c r="A81" s="2">
        <v>2021</v>
      </c>
      <c r="B81" s="2" t="s">
        <v>60</v>
      </c>
      <c r="C81" s="2" t="s">
        <v>91</v>
      </c>
      <c r="D81" s="2">
        <v>1</v>
      </c>
      <c r="E81" s="2">
        <v>5</v>
      </c>
      <c r="F81" s="2">
        <v>4</v>
      </c>
      <c r="G81" s="2">
        <v>3</v>
      </c>
      <c r="H81" s="4" t="b">
        <f>TRUE()</f>
        <v>1</v>
      </c>
      <c r="I81" s="4" t="b">
        <f>TRUE()</f>
        <v>1</v>
      </c>
    </row>
    <row r="82" spans="1:9" s="2" customFormat="1" x14ac:dyDescent="0.25">
      <c r="A82" s="2">
        <v>2021</v>
      </c>
      <c r="B82" s="2" t="s">
        <v>61</v>
      </c>
      <c r="C82" s="2" t="s">
        <v>92</v>
      </c>
      <c r="D82" s="2">
        <v>0</v>
      </c>
      <c r="E82" s="2">
        <v>4</v>
      </c>
      <c r="F82" s="2">
        <v>4</v>
      </c>
      <c r="G82" s="2">
        <v>2</v>
      </c>
      <c r="H82" s="4" t="b">
        <f>TRUE()</f>
        <v>1</v>
      </c>
      <c r="I82" s="4" t="b">
        <f>TRUE()</f>
        <v>1</v>
      </c>
    </row>
    <row r="83" spans="1:9" x14ac:dyDescent="0.25">
      <c r="A83">
        <v>2021</v>
      </c>
      <c r="B83">
        <v>76</v>
      </c>
      <c r="C83" t="s">
        <v>93</v>
      </c>
      <c r="D83">
        <v>2</v>
      </c>
      <c r="E83">
        <v>5</v>
      </c>
      <c r="F83">
        <v>0</v>
      </c>
      <c r="G83">
        <v>3</v>
      </c>
      <c r="H83" s="3" t="b">
        <f>FALSE()</f>
        <v>0</v>
      </c>
      <c r="I83" s="3" t="b">
        <f>TRUE()</f>
        <v>1</v>
      </c>
    </row>
    <row r="84" spans="1:9" x14ac:dyDescent="0.25">
      <c r="A84">
        <v>2022</v>
      </c>
      <c r="B84">
        <v>77</v>
      </c>
      <c r="C84" t="s">
        <v>94</v>
      </c>
      <c r="D84">
        <v>3</v>
      </c>
      <c r="E84">
        <v>7</v>
      </c>
      <c r="F84">
        <v>5</v>
      </c>
      <c r="G84">
        <v>2</v>
      </c>
      <c r="H84" s="3" t="b">
        <f>TRUE()</f>
        <v>1</v>
      </c>
      <c r="I84" s="3" t="b">
        <f>TRUE()</f>
        <v>1</v>
      </c>
    </row>
    <row r="85" spans="1:9" x14ac:dyDescent="0.25">
      <c r="A85">
        <v>2022</v>
      </c>
      <c r="B85">
        <v>78</v>
      </c>
      <c r="C85" t="s">
        <v>95</v>
      </c>
      <c r="D85">
        <v>2</v>
      </c>
      <c r="E85">
        <v>4</v>
      </c>
      <c r="F85">
        <v>3</v>
      </c>
      <c r="G85">
        <v>6</v>
      </c>
      <c r="H85" s="3" t="b">
        <f>TRUE()</f>
        <v>1</v>
      </c>
      <c r="I85" s="3" t="b">
        <f>TRUE()</f>
        <v>1</v>
      </c>
    </row>
    <row r="86" spans="1:9" x14ac:dyDescent="0.25">
      <c r="A86">
        <v>2022</v>
      </c>
      <c r="B86">
        <v>79</v>
      </c>
      <c r="C86" t="s">
        <v>96</v>
      </c>
      <c r="D86">
        <v>3</v>
      </c>
      <c r="E86">
        <v>4</v>
      </c>
      <c r="F86">
        <v>4</v>
      </c>
      <c r="G86">
        <v>5</v>
      </c>
      <c r="H86" s="3" t="b">
        <f>TRUE()</f>
        <v>1</v>
      </c>
      <c r="I86" s="3" t="b">
        <f>TRUE()</f>
        <v>1</v>
      </c>
    </row>
    <row r="87" spans="1:9" x14ac:dyDescent="0.25">
      <c r="A87">
        <v>2022</v>
      </c>
      <c r="B87">
        <v>80</v>
      </c>
      <c r="C87" t="s">
        <v>97</v>
      </c>
      <c r="D87">
        <v>4</v>
      </c>
      <c r="E87">
        <v>4</v>
      </c>
      <c r="F87">
        <v>3</v>
      </c>
      <c r="G87">
        <v>6</v>
      </c>
      <c r="H87" s="3" t="b">
        <f>TRUE()</f>
        <v>1</v>
      </c>
      <c r="I87" s="3" t="b">
        <f>TRUE()</f>
        <v>1</v>
      </c>
    </row>
    <row r="88" spans="1:9" x14ac:dyDescent="0.25">
      <c r="A88">
        <v>2022</v>
      </c>
      <c r="B88">
        <v>81</v>
      </c>
      <c r="C88" t="s">
        <v>98</v>
      </c>
      <c r="D88">
        <v>0</v>
      </c>
      <c r="E88">
        <v>3</v>
      </c>
      <c r="F88">
        <v>6</v>
      </c>
      <c r="G88">
        <v>5</v>
      </c>
      <c r="H88" s="3" t="b">
        <f>TRUE()</f>
        <v>1</v>
      </c>
      <c r="I88" s="3" t="b">
        <f>TRUE()</f>
        <v>1</v>
      </c>
    </row>
    <row r="89" spans="1:9" x14ac:dyDescent="0.25">
      <c r="A89">
        <v>2023</v>
      </c>
      <c r="B89">
        <v>82</v>
      </c>
      <c r="C89" t="s">
        <v>99</v>
      </c>
      <c r="D89">
        <v>1</v>
      </c>
      <c r="E89">
        <v>4</v>
      </c>
      <c r="F89">
        <v>7</v>
      </c>
      <c r="G89">
        <v>1</v>
      </c>
      <c r="H89" s="3" t="b">
        <f>TRUE()</f>
        <v>1</v>
      </c>
      <c r="I89" s="3" t="b">
        <f>FALSE()</f>
        <v>0</v>
      </c>
    </row>
    <row r="90" spans="1:9" x14ac:dyDescent="0.25">
      <c r="A90">
        <v>2023</v>
      </c>
      <c r="B90">
        <v>83</v>
      </c>
      <c r="C90" t="s">
        <v>100</v>
      </c>
      <c r="D90">
        <v>2</v>
      </c>
      <c r="E90">
        <v>5</v>
      </c>
      <c r="F90">
        <v>5</v>
      </c>
      <c r="G90">
        <v>3</v>
      </c>
      <c r="H90" s="3" t="b">
        <f>TRUE()</f>
        <v>1</v>
      </c>
      <c r="I90" s="3" t="b">
        <f>TRUE()</f>
        <v>1</v>
      </c>
    </row>
    <row r="91" spans="1:9" x14ac:dyDescent="0.25">
      <c r="A91">
        <v>2023</v>
      </c>
      <c r="B91">
        <v>84</v>
      </c>
      <c r="C91" t="s">
        <v>101</v>
      </c>
      <c r="D91">
        <v>1</v>
      </c>
      <c r="E91">
        <v>3</v>
      </c>
      <c r="F91">
        <v>4</v>
      </c>
      <c r="G91">
        <v>6</v>
      </c>
      <c r="H91" s="3" t="b">
        <f>TRUE()</f>
        <v>1</v>
      </c>
      <c r="I91" s="3" t="b">
        <f>TRUE()</f>
        <v>1</v>
      </c>
    </row>
    <row r="94" spans="1:9" x14ac:dyDescent="0.25">
      <c r="D94">
        <f>SUM(D2:D93)</f>
        <v>169</v>
      </c>
      <c r="E94">
        <f>SUM(E2:E93)</f>
        <v>388</v>
      </c>
      <c r="F94">
        <f>SUM(F2:F93)</f>
        <v>444</v>
      </c>
      <c r="G94">
        <f>SUM(G2:G93)</f>
        <v>261</v>
      </c>
    </row>
  </sheetData>
  <conditionalFormatting sqref="H1">
    <cfRule type="iconSet" priority="3">
      <iconSet iconSet="3Symbol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48C56-0523-4266-9F4C-BBA3CA3FB119}">
  <dimension ref="A1:I86"/>
  <sheetViews>
    <sheetView workbookViewId="0">
      <selection activeCell="I74" sqref="I74"/>
    </sheetView>
  </sheetViews>
  <sheetFormatPr baseColWidth="10" defaultRowHeight="15" x14ac:dyDescent="0.25"/>
  <cols>
    <col min="1" max="1" width="6.42578125" customWidth="1"/>
    <col min="2" max="2" width="5.140625" style="3" customWidth="1"/>
    <col min="3" max="3" width="16.7109375" customWidth="1"/>
    <col min="4" max="4" width="5.42578125" customWidth="1"/>
    <col min="5" max="5" width="5" customWidth="1"/>
    <col min="6" max="6" width="5.7109375" customWidth="1"/>
    <col min="7" max="7" width="5.5703125" customWidth="1"/>
    <col min="8" max="8" width="9.42578125" style="7" customWidth="1"/>
    <col min="9" max="9" width="8.42578125" style="7" customWidth="1"/>
  </cols>
  <sheetData>
    <row r="1" spans="1:9" x14ac:dyDescent="0.25">
      <c r="A1" s="1" t="s">
        <v>0</v>
      </c>
      <c r="B1" s="6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" t="s">
        <v>8</v>
      </c>
      <c r="I1" s="5" t="s">
        <v>7</v>
      </c>
    </row>
    <row r="2" spans="1:9" x14ac:dyDescent="0.25">
      <c r="A2">
        <v>2009</v>
      </c>
      <c r="B2" s="3">
        <v>1</v>
      </c>
      <c r="C2" t="s">
        <v>9</v>
      </c>
      <c r="D2">
        <v>6</v>
      </c>
      <c r="E2">
        <v>3</v>
      </c>
      <c r="F2">
        <v>5</v>
      </c>
      <c r="G2">
        <v>2</v>
      </c>
      <c r="H2" s="7" t="b">
        <f>TRUE()</f>
        <v>1</v>
      </c>
      <c r="I2" s="7" t="b">
        <f>FALSE()</f>
        <v>0</v>
      </c>
    </row>
    <row r="3" spans="1:9" x14ac:dyDescent="0.25">
      <c r="A3">
        <v>2009</v>
      </c>
      <c r="B3" s="3">
        <v>2</v>
      </c>
      <c r="C3" t="s">
        <v>10</v>
      </c>
      <c r="D3">
        <v>3</v>
      </c>
      <c r="E3">
        <v>4</v>
      </c>
      <c r="F3">
        <v>7</v>
      </c>
      <c r="G3">
        <v>5</v>
      </c>
      <c r="H3" s="7" t="b">
        <f>FALSE()</f>
        <v>0</v>
      </c>
      <c r="I3" s="7" t="b">
        <f>TRUE()</f>
        <v>1</v>
      </c>
    </row>
    <row r="4" spans="1:9" x14ac:dyDescent="0.25">
      <c r="A4">
        <v>2009</v>
      </c>
      <c r="B4" s="3">
        <v>3</v>
      </c>
      <c r="C4" t="s">
        <v>11</v>
      </c>
      <c r="D4">
        <v>5</v>
      </c>
      <c r="E4">
        <v>3</v>
      </c>
      <c r="F4">
        <v>5</v>
      </c>
      <c r="G4">
        <v>2</v>
      </c>
      <c r="H4" s="7" t="b">
        <f>TRUE()</f>
        <v>1</v>
      </c>
      <c r="I4" s="7" t="b">
        <f>FALSE()</f>
        <v>0</v>
      </c>
    </row>
    <row r="5" spans="1:9" x14ac:dyDescent="0.25">
      <c r="A5">
        <v>2009</v>
      </c>
      <c r="B5" s="3">
        <v>4</v>
      </c>
      <c r="C5" t="s">
        <v>12</v>
      </c>
      <c r="D5">
        <v>3</v>
      </c>
      <c r="E5">
        <v>1</v>
      </c>
      <c r="F5">
        <v>4</v>
      </c>
      <c r="G5">
        <v>5</v>
      </c>
      <c r="H5" s="7" t="b">
        <f>TRUE()</f>
        <v>1</v>
      </c>
      <c r="I5" s="7" t="b">
        <f>TRUE()</f>
        <v>1</v>
      </c>
    </row>
    <row r="6" spans="1:9" x14ac:dyDescent="0.25">
      <c r="A6">
        <v>2009</v>
      </c>
      <c r="B6" s="3">
        <v>5</v>
      </c>
      <c r="C6" t="s">
        <v>13</v>
      </c>
      <c r="D6">
        <v>4</v>
      </c>
      <c r="E6">
        <v>3</v>
      </c>
      <c r="F6">
        <v>9</v>
      </c>
      <c r="G6">
        <v>1</v>
      </c>
      <c r="H6" s="7" t="b">
        <f>TRUE()</f>
        <v>1</v>
      </c>
      <c r="I6" s="7" t="b">
        <f>TRUE()</f>
        <v>1</v>
      </c>
    </row>
    <row r="7" spans="1:9" x14ac:dyDescent="0.25">
      <c r="A7">
        <v>2010</v>
      </c>
      <c r="B7" s="3">
        <v>6</v>
      </c>
      <c r="C7" t="s">
        <v>14</v>
      </c>
      <c r="D7">
        <v>3</v>
      </c>
      <c r="E7">
        <v>1</v>
      </c>
      <c r="F7">
        <v>9</v>
      </c>
      <c r="G7">
        <v>3</v>
      </c>
      <c r="H7" s="7" t="b">
        <f>TRUE()</f>
        <v>1</v>
      </c>
      <c r="I7" s="7" t="b">
        <f>TRUE()</f>
        <v>1</v>
      </c>
    </row>
    <row r="8" spans="1:9" x14ac:dyDescent="0.25">
      <c r="A8">
        <v>2010</v>
      </c>
      <c r="B8" s="3">
        <v>7</v>
      </c>
      <c r="C8" t="s">
        <v>15</v>
      </c>
      <c r="D8">
        <v>5</v>
      </c>
      <c r="E8">
        <v>3</v>
      </c>
      <c r="F8">
        <v>5</v>
      </c>
      <c r="G8">
        <v>3</v>
      </c>
      <c r="H8" s="7" t="b">
        <f>TRUE()</f>
        <v>1</v>
      </c>
      <c r="I8" s="7" t="b">
        <f>FALSE()</f>
        <v>0</v>
      </c>
    </row>
    <row r="9" spans="1:9" x14ac:dyDescent="0.25">
      <c r="A9">
        <v>2010</v>
      </c>
      <c r="B9" s="3">
        <v>8</v>
      </c>
      <c r="C9" t="s">
        <v>16</v>
      </c>
      <c r="D9">
        <v>2</v>
      </c>
      <c r="E9">
        <v>2</v>
      </c>
      <c r="F9">
        <v>3</v>
      </c>
      <c r="G9">
        <v>3</v>
      </c>
      <c r="H9" s="7" t="b">
        <f>TRUE()</f>
        <v>1</v>
      </c>
      <c r="I9" s="7" t="b">
        <f>TRUE()</f>
        <v>1</v>
      </c>
    </row>
    <row r="10" spans="1:9" x14ac:dyDescent="0.25">
      <c r="A10">
        <v>2010</v>
      </c>
      <c r="B10" s="3">
        <v>9</v>
      </c>
      <c r="C10" t="s">
        <v>17</v>
      </c>
      <c r="D10">
        <v>2</v>
      </c>
      <c r="E10">
        <v>0</v>
      </c>
      <c r="F10">
        <v>7</v>
      </c>
      <c r="G10">
        <v>5</v>
      </c>
      <c r="H10" s="7" t="b">
        <f>TRUE()</f>
        <v>1</v>
      </c>
      <c r="I10" s="7" t="b">
        <f>FALSE()</f>
        <v>0</v>
      </c>
    </row>
    <row r="11" spans="1:9" x14ac:dyDescent="0.25">
      <c r="A11">
        <v>2010</v>
      </c>
      <c r="B11" s="3">
        <v>10</v>
      </c>
      <c r="C11" t="s">
        <v>18</v>
      </c>
      <c r="D11">
        <v>2</v>
      </c>
      <c r="E11">
        <v>4</v>
      </c>
      <c r="F11">
        <v>1</v>
      </c>
      <c r="G11">
        <v>4</v>
      </c>
      <c r="H11" s="7" t="b">
        <f>TRUE()</f>
        <v>1</v>
      </c>
      <c r="I11" s="7" t="b">
        <f>TRUE()</f>
        <v>1</v>
      </c>
    </row>
    <row r="12" spans="1:9" x14ac:dyDescent="0.25">
      <c r="A12">
        <v>2010</v>
      </c>
      <c r="B12" s="3">
        <v>11</v>
      </c>
      <c r="C12" t="s">
        <v>19</v>
      </c>
      <c r="D12">
        <v>4</v>
      </c>
      <c r="E12">
        <v>0</v>
      </c>
      <c r="F12">
        <v>3</v>
      </c>
      <c r="G12">
        <v>3</v>
      </c>
      <c r="H12" s="7" t="b">
        <f>FALSE()</f>
        <v>0</v>
      </c>
      <c r="I12" s="7" t="b">
        <f>FALSE()</f>
        <v>0</v>
      </c>
    </row>
    <row r="13" spans="1:9" x14ac:dyDescent="0.25">
      <c r="A13">
        <v>2011</v>
      </c>
      <c r="B13" s="3">
        <v>12</v>
      </c>
      <c r="C13" t="s">
        <v>20</v>
      </c>
      <c r="D13">
        <v>3</v>
      </c>
      <c r="E13">
        <v>2</v>
      </c>
      <c r="F13">
        <v>7</v>
      </c>
      <c r="G13">
        <v>3</v>
      </c>
      <c r="H13" s="7" t="b">
        <f>TRUE()</f>
        <v>1</v>
      </c>
      <c r="I13" s="7" t="b">
        <f>TRUE()</f>
        <v>1</v>
      </c>
    </row>
    <row r="14" spans="1:9" x14ac:dyDescent="0.25">
      <c r="A14">
        <v>2011</v>
      </c>
      <c r="B14" s="3">
        <v>13</v>
      </c>
      <c r="C14" t="s">
        <v>21</v>
      </c>
      <c r="D14">
        <v>2</v>
      </c>
      <c r="E14">
        <v>2</v>
      </c>
      <c r="F14">
        <v>4</v>
      </c>
      <c r="G14">
        <v>1</v>
      </c>
      <c r="H14" s="7" t="b">
        <f>TRUE()</f>
        <v>1</v>
      </c>
      <c r="I14" s="7" t="b">
        <f>FALSE()</f>
        <v>0</v>
      </c>
    </row>
    <row r="15" spans="1:9" x14ac:dyDescent="0.25">
      <c r="A15">
        <v>2011</v>
      </c>
      <c r="B15" s="3">
        <v>14</v>
      </c>
      <c r="C15" t="s">
        <v>22</v>
      </c>
      <c r="D15">
        <v>3</v>
      </c>
      <c r="E15">
        <v>0</v>
      </c>
      <c r="F15">
        <v>3</v>
      </c>
      <c r="G15">
        <v>2</v>
      </c>
      <c r="H15" s="7" t="b">
        <f>TRUE()</f>
        <v>1</v>
      </c>
      <c r="I15" s="7" t="b">
        <f>TRUE()</f>
        <v>1</v>
      </c>
    </row>
    <row r="16" spans="1:9" x14ac:dyDescent="0.25">
      <c r="A16">
        <v>2011</v>
      </c>
      <c r="B16" s="3">
        <v>15</v>
      </c>
      <c r="C16" t="s">
        <v>23</v>
      </c>
      <c r="D16">
        <v>0</v>
      </c>
      <c r="E16">
        <v>6</v>
      </c>
      <c r="F16">
        <v>2</v>
      </c>
      <c r="G16">
        <v>3</v>
      </c>
      <c r="H16" s="7" t="b">
        <f>FALSE()</f>
        <v>0</v>
      </c>
      <c r="I16" s="7" t="b">
        <f>TRUE()</f>
        <v>1</v>
      </c>
    </row>
    <row r="17" spans="1:9" x14ac:dyDescent="0.25">
      <c r="A17">
        <v>2011</v>
      </c>
      <c r="B17" s="3">
        <v>16</v>
      </c>
      <c r="C17" t="s">
        <v>24</v>
      </c>
      <c r="D17">
        <v>5</v>
      </c>
      <c r="E17">
        <v>0</v>
      </c>
      <c r="F17">
        <v>6</v>
      </c>
      <c r="G17">
        <v>3</v>
      </c>
      <c r="H17" s="7" t="b">
        <f>TRUE()</f>
        <v>1</v>
      </c>
      <c r="I17" s="7" t="b">
        <f>TRUE()</f>
        <v>1</v>
      </c>
    </row>
    <row r="18" spans="1:9" x14ac:dyDescent="0.25">
      <c r="A18">
        <v>2012</v>
      </c>
      <c r="B18" s="3">
        <v>17</v>
      </c>
      <c r="C18" t="s">
        <v>25</v>
      </c>
      <c r="D18">
        <v>0</v>
      </c>
      <c r="E18">
        <v>1</v>
      </c>
      <c r="F18">
        <v>12</v>
      </c>
      <c r="G18">
        <v>1</v>
      </c>
      <c r="H18" s="7" t="b">
        <f>TRUE()</f>
        <v>1</v>
      </c>
      <c r="I18" s="7" t="b">
        <f>FALSE()</f>
        <v>0</v>
      </c>
    </row>
    <row r="19" spans="1:9" x14ac:dyDescent="0.25">
      <c r="A19">
        <v>2012</v>
      </c>
      <c r="B19" s="3">
        <v>18</v>
      </c>
      <c r="C19" t="s">
        <v>26</v>
      </c>
      <c r="D19">
        <v>2</v>
      </c>
      <c r="E19">
        <v>1</v>
      </c>
      <c r="F19">
        <v>7</v>
      </c>
      <c r="G19">
        <v>1</v>
      </c>
      <c r="H19" s="7" t="b">
        <f>TRUE()</f>
        <v>1</v>
      </c>
      <c r="I19" s="7" t="b">
        <f>TRUE()</f>
        <v>1</v>
      </c>
    </row>
    <row r="20" spans="1:9" x14ac:dyDescent="0.25">
      <c r="A20">
        <v>2012</v>
      </c>
      <c r="B20" s="3">
        <v>19</v>
      </c>
      <c r="C20" t="s">
        <v>27</v>
      </c>
      <c r="D20">
        <v>3</v>
      </c>
      <c r="E20">
        <v>3</v>
      </c>
      <c r="F20">
        <v>5</v>
      </c>
      <c r="G20">
        <v>3</v>
      </c>
      <c r="H20" s="7" t="b">
        <f>TRUE()</f>
        <v>1</v>
      </c>
      <c r="I20" s="7" t="b">
        <f>TRUE()</f>
        <v>1</v>
      </c>
    </row>
    <row r="21" spans="1:9" x14ac:dyDescent="0.25">
      <c r="A21">
        <v>2012</v>
      </c>
      <c r="B21" s="3">
        <v>20</v>
      </c>
      <c r="C21" t="s">
        <v>28</v>
      </c>
      <c r="D21">
        <v>0</v>
      </c>
      <c r="E21">
        <v>0</v>
      </c>
      <c r="F21">
        <v>4</v>
      </c>
      <c r="G21">
        <v>3</v>
      </c>
      <c r="H21" s="7" t="b">
        <f>TRUE()</f>
        <v>1</v>
      </c>
      <c r="I21" s="7" t="b">
        <f>TRUE()</f>
        <v>1</v>
      </c>
    </row>
    <row r="22" spans="1:9" x14ac:dyDescent="0.25">
      <c r="A22">
        <v>2012</v>
      </c>
      <c r="B22" s="3">
        <v>21</v>
      </c>
      <c r="C22" t="s">
        <v>29</v>
      </c>
      <c r="D22">
        <v>2</v>
      </c>
      <c r="E22">
        <v>0</v>
      </c>
      <c r="F22">
        <v>2</v>
      </c>
      <c r="G22">
        <v>1</v>
      </c>
      <c r="H22" s="7" t="b">
        <f>TRUE()</f>
        <v>1</v>
      </c>
      <c r="I22" s="7" t="b">
        <f>FALSE()</f>
        <v>0</v>
      </c>
    </row>
    <row r="23" spans="1:9" x14ac:dyDescent="0.25">
      <c r="A23">
        <v>2012</v>
      </c>
      <c r="B23" s="3">
        <v>22</v>
      </c>
      <c r="C23" t="s">
        <v>30</v>
      </c>
      <c r="D23">
        <v>0</v>
      </c>
      <c r="E23">
        <v>0</v>
      </c>
      <c r="F23">
        <v>6</v>
      </c>
      <c r="G23">
        <v>4</v>
      </c>
      <c r="H23" s="7" t="b">
        <f>FALSE()</f>
        <v>0</v>
      </c>
      <c r="I23" s="7" t="b">
        <f>FALSE()</f>
        <v>0</v>
      </c>
    </row>
    <row r="24" spans="1:9" x14ac:dyDescent="0.25">
      <c r="A24">
        <v>2013</v>
      </c>
      <c r="B24" s="3">
        <v>23</v>
      </c>
      <c r="C24" t="s">
        <v>31</v>
      </c>
      <c r="D24">
        <v>0</v>
      </c>
      <c r="E24">
        <v>5</v>
      </c>
      <c r="F24">
        <v>1</v>
      </c>
      <c r="G24">
        <v>0</v>
      </c>
      <c r="H24" s="7" t="b">
        <f>FALSE()</f>
        <v>0</v>
      </c>
      <c r="I24" s="7" t="b">
        <f>TRUE()</f>
        <v>1</v>
      </c>
    </row>
    <row r="25" spans="1:9" x14ac:dyDescent="0.25">
      <c r="A25">
        <v>2013</v>
      </c>
      <c r="B25" s="3">
        <v>24</v>
      </c>
      <c r="C25" t="s">
        <v>32</v>
      </c>
      <c r="D25">
        <v>5</v>
      </c>
      <c r="E25">
        <v>1</v>
      </c>
      <c r="F25">
        <v>4</v>
      </c>
      <c r="G25">
        <v>0</v>
      </c>
      <c r="H25" s="7" t="b">
        <f>TRUE()</f>
        <v>1</v>
      </c>
      <c r="I25" s="7" t="b">
        <f>FALSE()</f>
        <v>0</v>
      </c>
    </row>
    <row r="26" spans="1:9" x14ac:dyDescent="0.25">
      <c r="A26">
        <v>2013</v>
      </c>
      <c r="B26" s="3">
        <v>25</v>
      </c>
      <c r="C26" t="s">
        <v>33</v>
      </c>
      <c r="D26">
        <v>2</v>
      </c>
      <c r="E26">
        <v>6</v>
      </c>
      <c r="F26">
        <v>6</v>
      </c>
      <c r="G26">
        <v>1</v>
      </c>
      <c r="H26" s="7" t="b">
        <f>FALSE()</f>
        <v>0</v>
      </c>
      <c r="I26" s="7" t="b">
        <f>TRUE()</f>
        <v>1</v>
      </c>
    </row>
    <row r="27" spans="1:9" x14ac:dyDescent="0.25">
      <c r="A27">
        <v>2013</v>
      </c>
      <c r="B27" s="3">
        <v>26</v>
      </c>
      <c r="C27" t="s">
        <v>34</v>
      </c>
      <c r="D27">
        <v>0</v>
      </c>
      <c r="E27">
        <v>0</v>
      </c>
      <c r="F27">
        <v>4</v>
      </c>
      <c r="G27">
        <v>4</v>
      </c>
      <c r="H27" s="7" t="b">
        <f>FALSE()</f>
        <v>0</v>
      </c>
      <c r="I27" s="7" t="b">
        <f>TRUE()</f>
        <v>1</v>
      </c>
    </row>
    <row r="28" spans="1:9" x14ac:dyDescent="0.25">
      <c r="A28">
        <v>2013</v>
      </c>
      <c r="B28" s="3">
        <v>27</v>
      </c>
      <c r="C28" t="s">
        <v>35</v>
      </c>
      <c r="D28">
        <v>3</v>
      </c>
      <c r="E28">
        <v>0</v>
      </c>
      <c r="F28">
        <v>1</v>
      </c>
      <c r="G28">
        <v>4</v>
      </c>
      <c r="H28" s="7" t="b">
        <f>TRUE()</f>
        <v>1</v>
      </c>
      <c r="I28" s="7" t="b">
        <f>TRUE()</f>
        <v>1</v>
      </c>
    </row>
    <row r="29" spans="1:9" x14ac:dyDescent="0.25">
      <c r="A29">
        <v>2013</v>
      </c>
      <c r="B29" s="3">
        <v>28</v>
      </c>
      <c r="C29" t="s">
        <v>36</v>
      </c>
      <c r="D29">
        <v>0</v>
      </c>
      <c r="E29">
        <v>2</v>
      </c>
      <c r="F29">
        <v>9</v>
      </c>
      <c r="G29">
        <v>3</v>
      </c>
      <c r="H29" s="7" t="b">
        <f>TRUE()</f>
        <v>1</v>
      </c>
      <c r="I29" s="7" t="b">
        <f>TRUE()</f>
        <v>1</v>
      </c>
    </row>
    <row r="30" spans="1:9" x14ac:dyDescent="0.25">
      <c r="A30">
        <v>2013</v>
      </c>
      <c r="B30" s="3">
        <v>29</v>
      </c>
      <c r="C30" t="s">
        <v>37</v>
      </c>
      <c r="D30">
        <v>1</v>
      </c>
      <c r="E30">
        <v>0</v>
      </c>
      <c r="F30">
        <v>3</v>
      </c>
      <c r="G30">
        <v>4</v>
      </c>
      <c r="H30" s="7" t="b">
        <f>TRUE()</f>
        <v>1</v>
      </c>
      <c r="I30" s="7" t="b">
        <f>FALSE()</f>
        <v>0</v>
      </c>
    </row>
    <row r="31" spans="1:9" x14ac:dyDescent="0.25">
      <c r="A31">
        <v>2014</v>
      </c>
      <c r="B31" s="3">
        <v>30</v>
      </c>
      <c r="C31" t="s">
        <v>38</v>
      </c>
      <c r="D31">
        <v>3</v>
      </c>
      <c r="E31">
        <v>2</v>
      </c>
      <c r="F31">
        <v>3</v>
      </c>
      <c r="G31">
        <v>1</v>
      </c>
      <c r="H31" s="7" t="b">
        <f>FALSE()</f>
        <v>0</v>
      </c>
      <c r="I31" s="7" t="b">
        <f>TRUE()</f>
        <v>1</v>
      </c>
    </row>
    <row r="32" spans="1:9" x14ac:dyDescent="0.25">
      <c r="A32">
        <v>2014</v>
      </c>
      <c r="B32" s="3">
        <v>31</v>
      </c>
      <c r="C32" t="s">
        <v>39</v>
      </c>
      <c r="D32">
        <v>1</v>
      </c>
      <c r="E32">
        <v>1</v>
      </c>
      <c r="F32">
        <v>5</v>
      </c>
      <c r="G32">
        <v>0</v>
      </c>
      <c r="H32" s="7" t="b">
        <f>TRUE()</f>
        <v>1</v>
      </c>
      <c r="I32" s="7" t="b">
        <f>FALSE()</f>
        <v>0</v>
      </c>
    </row>
    <row r="33" spans="1:9" x14ac:dyDescent="0.25">
      <c r="A33">
        <v>2014</v>
      </c>
      <c r="B33" s="3">
        <v>32</v>
      </c>
      <c r="C33" t="s">
        <v>40</v>
      </c>
      <c r="D33">
        <v>7</v>
      </c>
      <c r="E33">
        <v>2</v>
      </c>
      <c r="F33">
        <v>2</v>
      </c>
      <c r="G33">
        <v>1</v>
      </c>
      <c r="H33" s="7" t="b">
        <f>TRUE()</f>
        <v>1</v>
      </c>
      <c r="I33" s="7" t="b">
        <f>TRUE()</f>
        <v>1</v>
      </c>
    </row>
    <row r="34" spans="1:9" x14ac:dyDescent="0.25">
      <c r="A34">
        <v>2014</v>
      </c>
      <c r="B34" s="3">
        <v>33</v>
      </c>
      <c r="C34" t="s">
        <v>41</v>
      </c>
      <c r="D34">
        <v>1</v>
      </c>
      <c r="E34">
        <v>3</v>
      </c>
      <c r="F34">
        <v>4</v>
      </c>
      <c r="G34">
        <v>2</v>
      </c>
      <c r="H34" s="7" t="b">
        <f>TRUE()</f>
        <v>1</v>
      </c>
      <c r="I34" s="7" t="b">
        <f>FALSE()</f>
        <v>0</v>
      </c>
    </row>
    <row r="35" spans="1:9" x14ac:dyDescent="0.25">
      <c r="A35">
        <v>2014</v>
      </c>
      <c r="B35" s="3">
        <v>34</v>
      </c>
      <c r="C35" t="s">
        <v>42</v>
      </c>
      <c r="D35">
        <v>3</v>
      </c>
      <c r="E35">
        <v>0</v>
      </c>
      <c r="F35">
        <v>5</v>
      </c>
      <c r="G35">
        <v>3</v>
      </c>
      <c r="H35" s="7" t="b">
        <f>TRUE()</f>
        <v>1</v>
      </c>
      <c r="I35" s="7" t="b">
        <f>FALSE()</f>
        <v>0</v>
      </c>
    </row>
    <row r="36" spans="1:9" x14ac:dyDescent="0.25">
      <c r="A36">
        <v>2015</v>
      </c>
      <c r="B36" s="3">
        <v>35</v>
      </c>
      <c r="C36" t="s">
        <v>43</v>
      </c>
      <c r="D36">
        <v>2</v>
      </c>
      <c r="E36">
        <v>1</v>
      </c>
      <c r="F36">
        <v>5</v>
      </c>
      <c r="G36">
        <v>1</v>
      </c>
      <c r="H36" s="7" t="b">
        <f>TRUE()</f>
        <v>1</v>
      </c>
      <c r="I36" s="7" t="b">
        <f>FALSE()</f>
        <v>0</v>
      </c>
    </row>
    <row r="37" spans="1:9" x14ac:dyDescent="0.25">
      <c r="A37">
        <v>2015</v>
      </c>
      <c r="B37" s="3">
        <v>36</v>
      </c>
      <c r="C37" t="s">
        <v>44</v>
      </c>
      <c r="D37">
        <v>0</v>
      </c>
      <c r="E37">
        <v>1</v>
      </c>
      <c r="F37">
        <v>4</v>
      </c>
      <c r="G37">
        <v>3</v>
      </c>
      <c r="H37" s="7" t="b">
        <f>TRUE()</f>
        <v>1</v>
      </c>
      <c r="I37" s="7" t="b">
        <f>TRUE()</f>
        <v>1</v>
      </c>
    </row>
    <row r="38" spans="1:9" x14ac:dyDescent="0.25">
      <c r="A38">
        <v>2015</v>
      </c>
      <c r="B38" s="3">
        <v>37</v>
      </c>
      <c r="C38" t="s">
        <v>45</v>
      </c>
      <c r="D38">
        <v>0</v>
      </c>
      <c r="E38">
        <v>1</v>
      </c>
      <c r="F38">
        <v>5</v>
      </c>
      <c r="G38">
        <v>2</v>
      </c>
      <c r="H38" s="7" t="b">
        <f>TRUE()</f>
        <v>1</v>
      </c>
      <c r="I38" s="7" t="b">
        <f>TRUE()</f>
        <v>1</v>
      </c>
    </row>
    <row r="39" spans="1:9" x14ac:dyDescent="0.25">
      <c r="A39">
        <v>2015</v>
      </c>
      <c r="B39" s="3">
        <v>38</v>
      </c>
      <c r="C39" t="s">
        <v>46</v>
      </c>
      <c r="D39">
        <v>0</v>
      </c>
      <c r="E39">
        <v>0</v>
      </c>
      <c r="F39">
        <v>6</v>
      </c>
      <c r="G39">
        <v>3</v>
      </c>
      <c r="H39" s="7" t="b">
        <f>TRUE()</f>
        <v>1</v>
      </c>
      <c r="I39" s="7" t="b">
        <f>FALSE()</f>
        <v>0</v>
      </c>
    </row>
    <row r="40" spans="1:9" x14ac:dyDescent="0.25">
      <c r="A40">
        <v>2015</v>
      </c>
      <c r="B40" s="3">
        <v>39</v>
      </c>
      <c r="C40" t="s">
        <v>47</v>
      </c>
      <c r="D40">
        <v>3</v>
      </c>
      <c r="E40">
        <v>1</v>
      </c>
      <c r="F40">
        <v>2</v>
      </c>
      <c r="G40">
        <v>1</v>
      </c>
      <c r="H40" s="7" t="b">
        <f>TRUE()</f>
        <v>1</v>
      </c>
      <c r="I40" s="7" t="b">
        <f>TRUE()</f>
        <v>1</v>
      </c>
    </row>
    <row r="41" spans="1:9" x14ac:dyDescent="0.25">
      <c r="A41">
        <v>2015</v>
      </c>
      <c r="B41" s="3">
        <v>40</v>
      </c>
      <c r="C41" t="s">
        <v>48</v>
      </c>
      <c r="D41">
        <v>1</v>
      </c>
      <c r="E41">
        <v>1</v>
      </c>
      <c r="F41">
        <v>5</v>
      </c>
      <c r="G41">
        <v>4</v>
      </c>
      <c r="H41" s="7" t="b">
        <f>TRUE()</f>
        <v>1</v>
      </c>
      <c r="I41" s="7" t="b">
        <f>FALSE</f>
        <v>0</v>
      </c>
    </row>
    <row r="42" spans="1:9" x14ac:dyDescent="0.25">
      <c r="A42">
        <v>2016</v>
      </c>
      <c r="B42" s="3">
        <v>41</v>
      </c>
      <c r="C42" t="s">
        <v>49</v>
      </c>
      <c r="D42">
        <v>1</v>
      </c>
      <c r="E42">
        <v>0</v>
      </c>
      <c r="F42">
        <v>3</v>
      </c>
      <c r="G42">
        <v>2</v>
      </c>
      <c r="H42" s="7" t="b">
        <f>FALSE()</f>
        <v>0</v>
      </c>
      <c r="I42" s="7" t="b">
        <f>FALSE()</f>
        <v>0</v>
      </c>
    </row>
    <row r="43" spans="1:9" x14ac:dyDescent="0.25">
      <c r="A43">
        <v>2016</v>
      </c>
      <c r="B43" s="3">
        <v>42</v>
      </c>
      <c r="C43" t="s">
        <v>50</v>
      </c>
      <c r="D43">
        <v>1</v>
      </c>
      <c r="E43">
        <v>0</v>
      </c>
      <c r="F43">
        <v>1</v>
      </c>
      <c r="G43">
        <v>2</v>
      </c>
      <c r="H43" s="7" t="b">
        <f>FALSE()</f>
        <v>0</v>
      </c>
      <c r="I43" s="7" t="b">
        <f>FALSE()</f>
        <v>0</v>
      </c>
    </row>
    <row r="44" spans="1:9" x14ac:dyDescent="0.25">
      <c r="A44">
        <v>2016</v>
      </c>
      <c r="B44" s="3">
        <v>43</v>
      </c>
      <c r="C44" t="s">
        <v>51</v>
      </c>
      <c r="D44">
        <v>2</v>
      </c>
      <c r="E44">
        <v>0</v>
      </c>
      <c r="F44">
        <v>3</v>
      </c>
      <c r="G44">
        <v>2</v>
      </c>
      <c r="H44" s="7" t="b">
        <f>TRUE()</f>
        <v>1</v>
      </c>
      <c r="I44" s="7" t="b">
        <f>FALSE()</f>
        <v>0</v>
      </c>
    </row>
    <row r="45" spans="1:9" x14ac:dyDescent="0.25">
      <c r="A45">
        <v>2016</v>
      </c>
      <c r="B45" s="3">
        <v>44</v>
      </c>
      <c r="C45" t="s">
        <v>52</v>
      </c>
      <c r="D45">
        <v>0</v>
      </c>
      <c r="E45">
        <v>0</v>
      </c>
      <c r="F45">
        <v>4</v>
      </c>
      <c r="G45">
        <v>3</v>
      </c>
      <c r="H45" s="7" t="b">
        <f>FALSE()</f>
        <v>0</v>
      </c>
      <c r="I45" s="7" t="b">
        <f>TRUE()</f>
        <v>1</v>
      </c>
    </row>
    <row r="46" spans="1:9" x14ac:dyDescent="0.25">
      <c r="A46">
        <v>2016</v>
      </c>
      <c r="B46" s="3">
        <v>45</v>
      </c>
      <c r="C46" t="s">
        <v>53</v>
      </c>
      <c r="D46">
        <v>2</v>
      </c>
      <c r="E46">
        <v>1</v>
      </c>
      <c r="F46">
        <v>6</v>
      </c>
      <c r="G46">
        <v>3</v>
      </c>
      <c r="H46" s="7" t="b">
        <f>TRUE()</f>
        <v>1</v>
      </c>
      <c r="I46" s="7" t="b">
        <f>TRUE()</f>
        <v>1</v>
      </c>
    </row>
    <row r="47" spans="1:9" x14ac:dyDescent="0.25">
      <c r="A47">
        <v>2016</v>
      </c>
      <c r="B47" s="3">
        <v>46</v>
      </c>
      <c r="C47" t="s">
        <v>54</v>
      </c>
      <c r="D47">
        <v>2</v>
      </c>
      <c r="E47">
        <v>1</v>
      </c>
      <c r="F47">
        <v>4</v>
      </c>
      <c r="G47">
        <v>2</v>
      </c>
      <c r="H47" s="7" t="b">
        <f>TRUE()</f>
        <v>1</v>
      </c>
      <c r="I47" s="7" t="b">
        <f>TRUE()</f>
        <v>1</v>
      </c>
    </row>
    <row r="48" spans="1:9" x14ac:dyDescent="0.25">
      <c r="A48">
        <v>2017</v>
      </c>
      <c r="B48" s="3">
        <v>47</v>
      </c>
      <c r="C48" t="s">
        <v>55</v>
      </c>
      <c r="D48">
        <v>3</v>
      </c>
      <c r="E48">
        <v>0</v>
      </c>
      <c r="F48">
        <v>7</v>
      </c>
      <c r="G48">
        <v>6</v>
      </c>
      <c r="H48" s="7" t="b">
        <f>TRUE()</f>
        <v>1</v>
      </c>
      <c r="I48" s="7" t="b">
        <f>FALSE()</f>
        <v>0</v>
      </c>
    </row>
    <row r="49" spans="1:9" x14ac:dyDescent="0.25">
      <c r="A49">
        <v>2017</v>
      </c>
      <c r="B49" s="3">
        <v>48</v>
      </c>
      <c r="C49" t="s">
        <v>56</v>
      </c>
      <c r="D49">
        <v>1</v>
      </c>
      <c r="E49">
        <v>0</v>
      </c>
      <c r="F49">
        <v>7</v>
      </c>
      <c r="G49">
        <v>4</v>
      </c>
      <c r="H49" s="7" t="b">
        <f>TRUE()</f>
        <v>1</v>
      </c>
      <c r="I49" s="7" t="b">
        <f>FALSE()</f>
        <v>0</v>
      </c>
    </row>
    <row r="50" spans="1:9" x14ac:dyDescent="0.25">
      <c r="A50">
        <v>2017</v>
      </c>
      <c r="B50" s="3">
        <v>49</v>
      </c>
      <c r="C50" t="s">
        <v>57</v>
      </c>
      <c r="D50">
        <v>2</v>
      </c>
      <c r="E50">
        <v>0</v>
      </c>
      <c r="F50">
        <v>1</v>
      </c>
      <c r="G50">
        <v>4</v>
      </c>
      <c r="H50" s="7" t="b">
        <f>TRUE()</f>
        <v>1</v>
      </c>
      <c r="I50" s="7" t="b">
        <f>TRUE()</f>
        <v>1</v>
      </c>
    </row>
    <row r="51" spans="1:9" x14ac:dyDescent="0.25">
      <c r="A51">
        <v>2017</v>
      </c>
      <c r="B51" s="3">
        <v>50</v>
      </c>
      <c r="C51" t="s">
        <v>58</v>
      </c>
      <c r="D51">
        <v>2</v>
      </c>
      <c r="E51">
        <v>2</v>
      </c>
      <c r="F51">
        <v>12</v>
      </c>
      <c r="G51">
        <v>6</v>
      </c>
      <c r="H51" s="7" t="b">
        <f>TRUE()</f>
        <v>1</v>
      </c>
      <c r="I51" s="7" t="b">
        <f>TRUE()</f>
        <v>1</v>
      </c>
    </row>
    <row r="52" spans="1:9" x14ac:dyDescent="0.25">
      <c r="A52">
        <v>2017</v>
      </c>
      <c r="B52" s="3">
        <v>51</v>
      </c>
      <c r="C52" t="s">
        <v>65</v>
      </c>
      <c r="D52">
        <v>3</v>
      </c>
      <c r="E52">
        <v>2</v>
      </c>
      <c r="F52">
        <v>4</v>
      </c>
      <c r="G52">
        <v>1</v>
      </c>
      <c r="H52" s="7" t="b">
        <f>TRUE()</f>
        <v>1</v>
      </c>
      <c r="I52" s="7" t="b">
        <f>FALSE()</f>
        <v>0</v>
      </c>
    </row>
    <row r="53" spans="1:9" x14ac:dyDescent="0.25">
      <c r="A53">
        <v>2018</v>
      </c>
      <c r="B53" s="3">
        <v>52</v>
      </c>
      <c r="C53" t="s">
        <v>66</v>
      </c>
      <c r="D53">
        <v>0</v>
      </c>
      <c r="E53">
        <v>0</v>
      </c>
      <c r="F53">
        <v>5</v>
      </c>
      <c r="G53">
        <v>4</v>
      </c>
      <c r="H53" s="7" t="b">
        <f>TRUE()</f>
        <v>1</v>
      </c>
      <c r="I53" s="7" t="b">
        <f>TRUE()</f>
        <v>1</v>
      </c>
    </row>
    <row r="54" spans="1:9" x14ac:dyDescent="0.25">
      <c r="A54">
        <v>2018</v>
      </c>
      <c r="B54" s="3">
        <v>53</v>
      </c>
      <c r="C54" t="s">
        <v>67</v>
      </c>
      <c r="D54">
        <v>0</v>
      </c>
      <c r="E54">
        <v>1</v>
      </c>
      <c r="F54">
        <v>4</v>
      </c>
      <c r="G54">
        <v>4</v>
      </c>
      <c r="H54" s="7" t="b">
        <f>TRUE()</f>
        <v>1</v>
      </c>
      <c r="I54" s="7" t="b">
        <f>TRUE()</f>
        <v>1</v>
      </c>
    </row>
    <row r="55" spans="1:9" x14ac:dyDescent="0.25">
      <c r="A55">
        <v>2018</v>
      </c>
      <c r="B55" s="3">
        <v>54</v>
      </c>
      <c r="C55" t="s">
        <v>68</v>
      </c>
      <c r="D55">
        <v>0</v>
      </c>
      <c r="E55">
        <v>0</v>
      </c>
      <c r="F55">
        <v>8</v>
      </c>
      <c r="G55">
        <v>3</v>
      </c>
      <c r="H55" s="7" t="b">
        <f>TRUE()</f>
        <v>1</v>
      </c>
      <c r="I55" s="7" t="b">
        <f>TRUE()</f>
        <v>1</v>
      </c>
    </row>
    <row r="56" spans="1:9" x14ac:dyDescent="0.25">
      <c r="A56">
        <v>2018</v>
      </c>
      <c r="B56" s="3">
        <v>55</v>
      </c>
      <c r="C56" t="s">
        <v>69</v>
      </c>
      <c r="D56">
        <v>1</v>
      </c>
      <c r="E56">
        <v>0</v>
      </c>
      <c r="F56">
        <v>9</v>
      </c>
      <c r="G56">
        <v>2</v>
      </c>
      <c r="H56" s="7" t="b">
        <f>TRUE()</f>
        <v>1</v>
      </c>
      <c r="I56" s="7" t="b">
        <f>FALSE()</f>
        <v>0</v>
      </c>
    </row>
    <row r="57" spans="1:9" x14ac:dyDescent="0.25">
      <c r="A57">
        <v>2018</v>
      </c>
      <c r="B57" s="3">
        <v>56</v>
      </c>
      <c r="C57" t="s">
        <v>70</v>
      </c>
      <c r="D57">
        <v>1</v>
      </c>
      <c r="E57">
        <v>0</v>
      </c>
      <c r="F57">
        <v>4</v>
      </c>
      <c r="G57">
        <v>3</v>
      </c>
      <c r="H57" s="7" t="b">
        <f>TRUE()</f>
        <v>1</v>
      </c>
      <c r="I57" s="7" t="b">
        <f>FALSE()</f>
        <v>0</v>
      </c>
    </row>
    <row r="58" spans="1:9" x14ac:dyDescent="0.25">
      <c r="A58">
        <v>2018</v>
      </c>
      <c r="B58" s="3">
        <v>57</v>
      </c>
      <c r="C58" t="s">
        <v>71</v>
      </c>
      <c r="D58">
        <v>1</v>
      </c>
      <c r="E58">
        <v>0</v>
      </c>
      <c r="F58">
        <v>8</v>
      </c>
      <c r="G58">
        <v>6</v>
      </c>
      <c r="H58" s="7" t="b">
        <f>TRUE()</f>
        <v>1</v>
      </c>
      <c r="I58" s="7" t="b">
        <f>FALSE()</f>
        <v>0</v>
      </c>
    </row>
    <row r="59" spans="1:9" x14ac:dyDescent="0.25">
      <c r="A59">
        <v>2018</v>
      </c>
      <c r="B59" s="3">
        <v>58</v>
      </c>
      <c r="C59" t="s">
        <v>72</v>
      </c>
      <c r="D59">
        <v>1</v>
      </c>
      <c r="E59">
        <v>0</v>
      </c>
      <c r="F59">
        <v>6</v>
      </c>
      <c r="G59">
        <v>2</v>
      </c>
      <c r="H59" s="7" t="b">
        <f>TRUE()</f>
        <v>1</v>
      </c>
      <c r="I59" s="7" t="b">
        <f>FALSE()</f>
        <v>0</v>
      </c>
    </row>
    <row r="60" spans="1:9" x14ac:dyDescent="0.25">
      <c r="A60">
        <v>2019</v>
      </c>
      <c r="B60" s="3">
        <v>59</v>
      </c>
      <c r="C60" t="s">
        <v>73</v>
      </c>
      <c r="D60">
        <v>0</v>
      </c>
      <c r="E60">
        <v>0</v>
      </c>
      <c r="F60">
        <v>4</v>
      </c>
      <c r="G60">
        <v>4</v>
      </c>
      <c r="H60" s="7" t="b">
        <f>FALSE()</f>
        <v>0</v>
      </c>
      <c r="I60" s="7" t="b">
        <f>TRUE()</f>
        <v>1</v>
      </c>
    </row>
    <row r="61" spans="1:9" x14ac:dyDescent="0.25">
      <c r="A61">
        <v>2019</v>
      </c>
      <c r="B61" s="3">
        <v>60</v>
      </c>
      <c r="C61" t="s">
        <v>74</v>
      </c>
      <c r="D61">
        <v>3</v>
      </c>
      <c r="E61">
        <v>2</v>
      </c>
      <c r="F61">
        <v>3</v>
      </c>
      <c r="G61">
        <v>0</v>
      </c>
      <c r="H61" s="7" t="b">
        <f>TRUE()</f>
        <v>1</v>
      </c>
      <c r="I61" s="7" t="b">
        <f>FALSE()</f>
        <v>0</v>
      </c>
    </row>
    <row r="62" spans="1:9" x14ac:dyDescent="0.25">
      <c r="A62">
        <v>2019</v>
      </c>
      <c r="B62" s="3">
        <v>61</v>
      </c>
      <c r="C62" t="s">
        <v>75</v>
      </c>
      <c r="D62">
        <v>1</v>
      </c>
      <c r="E62">
        <v>2</v>
      </c>
      <c r="F62">
        <v>4</v>
      </c>
      <c r="G62">
        <v>4</v>
      </c>
      <c r="H62" s="7" t="b">
        <f>FALSE()</f>
        <v>0</v>
      </c>
      <c r="I62" s="7" t="b">
        <f>TRUE()</f>
        <v>1</v>
      </c>
    </row>
    <row r="63" spans="1:9" x14ac:dyDescent="0.25">
      <c r="A63">
        <v>2019</v>
      </c>
      <c r="B63" s="3">
        <v>62</v>
      </c>
      <c r="C63" t="s">
        <v>76</v>
      </c>
      <c r="D63">
        <v>1</v>
      </c>
      <c r="E63">
        <v>1</v>
      </c>
      <c r="F63">
        <v>6</v>
      </c>
      <c r="G63">
        <v>1</v>
      </c>
      <c r="H63" s="7" t="b">
        <f>TRUE()</f>
        <v>1</v>
      </c>
      <c r="I63" s="7" t="b">
        <f>FALSE()</f>
        <v>0</v>
      </c>
    </row>
    <row r="64" spans="1:9" x14ac:dyDescent="0.25">
      <c r="A64">
        <v>2019</v>
      </c>
      <c r="B64" s="3">
        <v>63</v>
      </c>
      <c r="C64" t="s">
        <v>77</v>
      </c>
      <c r="D64">
        <v>5</v>
      </c>
      <c r="E64">
        <v>2</v>
      </c>
      <c r="F64">
        <v>6</v>
      </c>
      <c r="G64">
        <v>4</v>
      </c>
      <c r="H64" s="7" t="b">
        <f>TRUE()</f>
        <v>1</v>
      </c>
      <c r="I64" s="7" t="b">
        <f>TRUE()</f>
        <v>1</v>
      </c>
    </row>
    <row r="65" spans="1:9" x14ac:dyDescent="0.25">
      <c r="A65">
        <v>2019</v>
      </c>
      <c r="B65" s="3">
        <v>64</v>
      </c>
      <c r="C65" t="s">
        <v>78</v>
      </c>
      <c r="D65">
        <v>4</v>
      </c>
      <c r="E65">
        <v>1</v>
      </c>
      <c r="F65">
        <v>4</v>
      </c>
      <c r="G65">
        <v>4</v>
      </c>
      <c r="H65" s="7" t="b">
        <f>TRUE()</f>
        <v>1</v>
      </c>
      <c r="I65" s="7" t="b">
        <f>FALSE()</f>
        <v>0</v>
      </c>
    </row>
    <row r="66" spans="1:9" x14ac:dyDescent="0.25">
      <c r="A66">
        <v>2020</v>
      </c>
      <c r="B66" s="3">
        <v>65</v>
      </c>
      <c r="C66" t="s">
        <v>79</v>
      </c>
      <c r="D66">
        <v>0</v>
      </c>
      <c r="E66">
        <v>1</v>
      </c>
      <c r="F66">
        <v>5</v>
      </c>
      <c r="G66">
        <v>2</v>
      </c>
      <c r="H66" s="7" t="b">
        <f>TRUE()</f>
        <v>1</v>
      </c>
      <c r="I66" s="7" t="b">
        <f>FALSE()</f>
        <v>0</v>
      </c>
    </row>
    <row r="67" spans="1:9" x14ac:dyDescent="0.25">
      <c r="A67">
        <v>2020</v>
      </c>
      <c r="B67" s="3">
        <v>66</v>
      </c>
      <c r="C67" t="s">
        <v>80</v>
      </c>
      <c r="D67">
        <v>1</v>
      </c>
      <c r="E67">
        <v>1</v>
      </c>
      <c r="F67">
        <v>4</v>
      </c>
      <c r="G67">
        <v>2</v>
      </c>
      <c r="H67" s="7" t="b">
        <f>TRUE()</f>
        <v>1</v>
      </c>
      <c r="I67" s="7" t="b">
        <f>TRUE()</f>
        <v>1</v>
      </c>
    </row>
    <row r="68" spans="1:9" x14ac:dyDescent="0.25">
      <c r="A68">
        <v>2020</v>
      </c>
      <c r="B68" s="3">
        <v>67</v>
      </c>
      <c r="C68" t="s">
        <v>81</v>
      </c>
      <c r="D68">
        <v>0</v>
      </c>
      <c r="E68">
        <v>0</v>
      </c>
      <c r="F68">
        <v>8</v>
      </c>
      <c r="G68">
        <v>4</v>
      </c>
      <c r="H68" s="7" t="b">
        <f>TRUE()</f>
        <v>1</v>
      </c>
      <c r="I68" s="7" t="b">
        <f>TRUE()</f>
        <v>1</v>
      </c>
    </row>
    <row r="69" spans="1:9" x14ac:dyDescent="0.25">
      <c r="A69">
        <v>2020</v>
      </c>
      <c r="B69" s="3">
        <v>68</v>
      </c>
      <c r="C69" t="s">
        <v>82</v>
      </c>
      <c r="D69">
        <v>3</v>
      </c>
      <c r="E69">
        <v>5</v>
      </c>
      <c r="F69">
        <v>2</v>
      </c>
      <c r="G69">
        <v>3</v>
      </c>
      <c r="H69" s="7" t="b">
        <f>FALSE()</f>
        <v>0</v>
      </c>
      <c r="I69" s="7" t="b">
        <f>TRUE()</f>
        <v>1</v>
      </c>
    </row>
    <row r="70" spans="1:9" x14ac:dyDescent="0.25">
      <c r="A70">
        <v>2020</v>
      </c>
      <c r="B70" s="3">
        <v>69</v>
      </c>
      <c r="C70" t="s">
        <v>83</v>
      </c>
      <c r="D70">
        <v>3</v>
      </c>
      <c r="E70">
        <v>2</v>
      </c>
      <c r="F70">
        <v>6</v>
      </c>
      <c r="G70">
        <v>5</v>
      </c>
      <c r="H70" s="7" t="b">
        <f>TRUE()</f>
        <v>1</v>
      </c>
      <c r="I70" s="7" t="b">
        <f>TRUE()</f>
        <v>1</v>
      </c>
    </row>
    <row r="71" spans="1:9" x14ac:dyDescent="0.25">
      <c r="A71">
        <v>2020</v>
      </c>
      <c r="B71" s="3">
        <v>70</v>
      </c>
      <c r="C71" t="s">
        <v>84</v>
      </c>
      <c r="D71">
        <v>3</v>
      </c>
      <c r="E71">
        <v>4</v>
      </c>
      <c r="F71">
        <v>4</v>
      </c>
      <c r="G71">
        <v>1</v>
      </c>
      <c r="H71" s="7" t="b">
        <f>TRUE()</f>
        <v>1</v>
      </c>
      <c r="I71" s="7" t="b">
        <f>TRUE()</f>
        <v>1</v>
      </c>
    </row>
    <row r="72" spans="1:9" x14ac:dyDescent="0.25">
      <c r="A72">
        <v>2021</v>
      </c>
      <c r="B72" s="3">
        <v>71</v>
      </c>
      <c r="C72" t="s">
        <v>85</v>
      </c>
      <c r="D72">
        <v>3</v>
      </c>
      <c r="E72">
        <v>0</v>
      </c>
      <c r="F72">
        <v>7</v>
      </c>
      <c r="G72">
        <v>2</v>
      </c>
      <c r="H72" s="7" t="b">
        <f>TRUE()</f>
        <v>1</v>
      </c>
      <c r="I72" s="7" t="b">
        <f>FALSE()</f>
        <v>0</v>
      </c>
    </row>
    <row r="73" spans="1:9" x14ac:dyDescent="0.25">
      <c r="A73">
        <v>2021</v>
      </c>
      <c r="B73" s="3">
        <v>72</v>
      </c>
      <c r="C73" t="s">
        <v>86</v>
      </c>
      <c r="D73">
        <v>1</v>
      </c>
      <c r="E73">
        <v>0</v>
      </c>
      <c r="F73">
        <v>7</v>
      </c>
      <c r="G73">
        <v>3</v>
      </c>
      <c r="H73" s="7" t="b">
        <f>TRUE()</f>
        <v>1</v>
      </c>
      <c r="I73" s="7" t="b">
        <f>FALSE()</f>
        <v>0</v>
      </c>
    </row>
    <row r="74" spans="1:9" x14ac:dyDescent="0.25">
      <c r="A74">
        <v>2021</v>
      </c>
      <c r="B74" s="3">
        <v>73</v>
      </c>
      <c r="C74" t="s">
        <v>87</v>
      </c>
      <c r="D74">
        <v>0</v>
      </c>
      <c r="E74">
        <v>0</v>
      </c>
      <c r="F74">
        <v>5</v>
      </c>
      <c r="G74">
        <v>6</v>
      </c>
      <c r="H74" s="7" t="b">
        <f>TRUE()</f>
        <v>1</v>
      </c>
      <c r="I74" s="7" t="b">
        <f>TRUE()</f>
        <v>1</v>
      </c>
    </row>
    <row r="75" spans="1:9" x14ac:dyDescent="0.25">
      <c r="A75">
        <v>2021</v>
      </c>
      <c r="B75" s="3">
        <v>74</v>
      </c>
      <c r="C75" t="s">
        <v>88</v>
      </c>
      <c r="D75">
        <v>1</v>
      </c>
      <c r="E75">
        <v>2</v>
      </c>
      <c r="F75">
        <v>7</v>
      </c>
      <c r="G75">
        <v>2</v>
      </c>
      <c r="H75" s="7" t="b">
        <f>TRUE()</f>
        <v>1</v>
      </c>
      <c r="I75" s="7" t="b">
        <f>FALSE()</f>
        <v>0</v>
      </c>
    </row>
    <row r="76" spans="1:9" x14ac:dyDescent="0.25">
      <c r="A76">
        <v>2021</v>
      </c>
      <c r="B76" s="3">
        <v>75</v>
      </c>
      <c r="C76" t="s">
        <v>89</v>
      </c>
      <c r="D76">
        <v>2</v>
      </c>
      <c r="E76">
        <v>3</v>
      </c>
      <c r="F76">
        <v>9</v>
      </c>
      <c r="G76">
        <v>4</v>
      </c>
      <c r="H76" s="7" t="b">
        <f>TRUE()</f>
        <v>1</v>
      </c>
      <c r="I76" s="7" t="b">
        <f>TRUE()</f>
        <v>1</v>
      </c>
    </row>
    <row r="77" spans="1:9" x14ac:dyDescent="0.25">
      <c r="A77">
        <v>2021</v>
      </c>
      <c r="B77" s="3">
        <v>76</v>
      </c>
      <c r="C77" t="s">
        <v>93</v>
      </c>
      <c r="D77">
        <v>2</v>
      </c>
      <c r="E77">
        <v>2</v>
      </c>
      <c r="F77">
        <v>0</v>
      </c>
      <c r="G77">
        <v>3</v>
      </c>
      <c r="H77" s="7" t="b">
        <f>FALSE()</f>
        <v>0</v>
      </c>
      <c r="I77" s="7" t="b">
        <f>TRUE()</f>
        <v>1</v>
      </c>
    </row>
    <row r="78" spans="1:9" x14ac:dyDescent="0.25">
      <c r="A78">
        <v>2022</v>
      </c>
      <c r="B78" s="3">
        <v>77</v>
      </c>
      <c r="C78" t="s">
        <v>94</v>
      </c>
      <c r="D78">
        <v>3</v>
      </c>
      <c r="E78">
        <v>4</v>
      </c>
      <c r="F78">
        <v>5</v>
      </c>
      <c r="G78">
        <v>2</v>
      </c>
      <c r="H78" s="7" t="b">
        <f>TRUE()</f>
        <v>1</v>
      </c>
      <c r="I78" s="7" t="b">
        <f>TRUE()</f>
        <v>1</v>
      </c>
    </row>
    <row r="79" spans="1:9" x14ac:dyDescent="0.25">
      <c r="A79">
        <v>2022</v>
      </c>
      <c r="B79" s="3">
        <v>78</v>
      </c>
      <c r="C79" t="s">
        <v>95</v>
      </c>
      <c r="D79">
        <v>2</v>
      </c>
      <c r="E79">
        <v>1</v>
      </c>
      <c r="F79">
        <v>3</v>
      </c>
      <c r="G79">
        <v>6</v>
      </c>
      <c r="H79" s="7" t="b">
        <f>TRUE()</f>
        <v>1</v>
      </c>
      <c r="I79" s="7" t="b">
        <f>TRUE()</f>
        <v>1</v>
      </c>
    </row>
    <row r="80" spans="1:9" x14ac:dyDescent="0.25">
      <c r="A80">
        <v>2022</v>
      </c>
      <c r="B80" s="3">
        <v>79</v>
      </c>
      <c r="C80" t="s">
        <v>96</v>
      </c>
      <c r="D80">
        <v>3</v>
      </c>
      <c r="E80">
        <v>1</v>
      </c>
      <c r="F80">
        <v>4</v>
      </c>
      <c r="G80">
        <v>5</v>
      </c>
      <c r="H80" s="7" t="b">
        <f>TRUE()</f>
        <v>1</v>
      </c>
      <c r="I80" s="7" t="b">
        <f>TRUE()</f>
        <v>1</v>
      </c>
    </row>
    <row r="81" spans="1:9" x14ac:dyDescent="0.25">
      <c r="A81">
        <v>2022</v>
      </c>
      <c r="B81" s="3">
        <v>80</v>
      </c>
      <c r="C81" t="s">
        <v>97</v>
      </c>
      <c r="D81">
        <v>4</v>
      </c>
      <c r="E81">
        <v>1</v>
      </c>
      <c r="F81">
        <v>3</v>
      </c>
      <c r="G81">
        <v>6</v>
      </c>
      <c r="H81" s="7" t="b">
        <f>TRUE()</f>
        <v>1</v>
      </c>
      <c r="I81" s="7" t="b">
        <f>TRUE()</f>
        <v>1</v>
      </c>
    </row>
    <row r="82" spans="1:9" x14ac:dyDescent="0.25">
      <c r="A82">
        <v>2022</v>
      </c>
      <c r="B82" s="3">
        <v>81</v>
      </c>
      <c r="C82" t="s">
        <v>98</v>
      </c>
      <c r="D82">
        <v>0</v>
      </c>
      <c r="E82">
        <v>0</v>
      </c>
      <c r="F82">
        <v>6</v>
      </c>
      <c r="G82">
        <v>5</v>
      </c>
      <c r="H82" s="7" t="b">
        <f>TRUE()</f>
        <v>1</v>
      </c>
      <c r="I82" s="7" t="b">
        <f>TRUE()</f>
        <v>1</v>
      </c>
    </row>
    <row r="83" spans="1:9" x14ac:dyDescent="0.25">
      <c r="A83">
        <v>2023</v>
      </c>
      <c r="B83" s="3">
        <v>82</v>
      </c>
      <c r="C83" t="s">
        <v>99</v>
      </c>
      <c r="D83">
        <v>1</v>
      </c>
      <c r="E83">
        <v>1</v>
      </c>
      <c r="F83">
        <v>7</v>
      </c>
      <c r="G83">
        <v>1</v>
      </c>
      <c r="H83" s="7" t="b">
        <f>TRUE()</f>
        <v>1</v>
      </c>
      <c r="I83" s="7" t="b">
        <f>FALSE()</f>
        <v>0</v>
      </c>
    </row>
    <row r="84" spans="1:9" x14ac:dyDescent="0.25">
      <c r="A84">
        <v>2023</v>
      </c>
      <c r="B84" s="3">
        <v>83</v>
      </c>
      <c r="C84" t="s">
        <v>100</v>
      </c>
      <c r="D84">
        <v>2</v>
      </c>
      <c r="E84">
        <v>2</v>
      </c>
      <c r="F84">
        <v>5</v>
      </c>
      <c r="G84">
        <v>3</v>
      </c>
      <c r="H84" s="7" t="b">
        <f>TRUE()</f>
        <v>1</v>
      </c>
      <c r="I84" s="7" t="b">
        <f>TRUE()</f>
        <v>1</v>
      </c>
    </row>
    <row r="85" spans="1:9" x14ac:dyDescent="0.25">
      <c r="A85">
        <v>2023</v>
      </c>
      <c r="B85" s="3">
        <v>84</v>
      </c>
      <c r="C85" t="s">
        <v>101</v>
      </c>
      <c r="D85">
        <v>1</v>
      </c>
      <c r="E85">
        <v>0</v>
      </c>
      <c r="F85">
        <v>4</v>
      </c>
      <c r="G85">
        <v>6</v>
      </c>
      <c r="H85" s="7" t="b">
        <f>TRUE()</f>
        <v>1</v>
      </c>
      <c r="I85" s="7" t="b">
        <f>TRUE()</f>
        <v>1</v>
      </c>
    </row>
    <row r="86" spans="1:9" x14ac:dyDescent="0.25">
      <c r="A86">
        <v>2023</v>
      </c>
      <c r="B86" s="3">
        <v>85</v>
      </c>
      <c r="C86" t="s">
        <v>102</v>
      </c>
      <c r="D86">
        <v>0</v>
      </c>
      <c r="E86">
        <v>1</v>
      </c>
      <c r="F86">
        <v>6</v>
      </c>
      <c r="G86">
        <v>2</v>
      </c>
      <c r="H86" s="7" t="b">
        <f>TRUE()</f>
        <v>1</v>
      </c>
      <c r="I86" s="7" t="b">
        <f>TRUE()</f>
        <v>1</v>
      </c>
    </row>
  </sheetData>
  <conditionalFormatting sqref="H1">
    <cfRule type="iconSet" priority="6">
      <iconSet iconSet="3Symbol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EF1B9-EA23-4DC5-96BD-F0BC2591E3EA}">
  <dimension ref="A1:O20"/>
  <sheetViews>
    <sheetView topLeftCell="G1" workbookViewId="0">
      <selection activeCell="S39" sqref="S39"/>
    </sheetView>
  </sheetViews>
  <sheetFormatPr baseColWidth="10" defaultRowHeight="15" x14ac:dyDescent="0.25"/>
  <cols>
    <col min="1" max="1" width="7" style="1" customWidth="1"/>
    <col min="2" max="2" width="5.7109375" customWidth="1"/>
    <col min="3" max="3" width="6.28515625" customWidth="1"/>
    <col min="4" max="4" width="5.7109375" customWidth="1"/>
    <col min="5" max="5" width="6.7109375" customWidth="1"/>
    <col min="11" max="11" width="7.42578125" customWidth="1"/>
  </cols>
  <sheetData>
    <row r="1" spans="1:13" s="1" customFormat="1" x14ac:dyDescent="0.25">
      <c r="A1" s="1" t="s">
        <v>0</v>
      </c>
      <c r="B1" s="1" t="s">
        <v>120</v>
      </c>
      <c r="C1" s="1" t="s">
        <v>119</v>
      </c>
      <c r="D1" s="1" t="s">
        <v>118</v>
      </c>
      <c r="E1" s="1" t="s">
        <v>117</v>
      </c>
      <c r="F1" s="14" t="s">
        <v>116</v>
      </c>
      <c r="G1" s="14" t="s">
        <v>115</v>
      </c>
      <c r="H1" s="14" t="s">
        <v>114</v>
      </c>
      <c r="I1" s="14" t="s">
        <v>113</v>
      </c>
      <c r="J1" s="14" t="s">
        <v>112</v>
      </c>
      <c r="K1" s="14" t="s">
        <v>111</v>
      </c>
      <c r="L1" s="1" t="s">
        <v>110</v>
      </c>
      <c r="M1" s="14" t="s">
        <v>109</v>
      </c>
    </row>
    <row r="2" spans="1:13" x14ac:dyDescent="0.25">
      <c r="A2" s="1">
        <v>2009</v>
      </c>
      <c r="B2">
        <v>21</v>
      </c>
      <c r="C2">
        <v>14</v>
      </c>
      <c r="D2">
        <v>30</v>
      </c>
      <c r="E2">
        <v>15</v>
      </c>
      <c r="F2" s="9">
        <f t="shared" ref="F2:F16" si="0">C2/(B2+C2)</f>
        <v>0.4</v>
      </c>
      <c r="G2" s="9">
        <f t="shared" ref="G2:G16" si="1">E2/(D2+E2)</f>
        <v>0.33333333333333331</v>
      </c>
      <c r="H2" s="9">
        <f>3/5</f>
        <v>0.6</v>
      </c>
      <c r="I2" s="9">
        <f>4/5</f>
        <v>0.8</v>
      </c>
      <c r="J2" s="9">
        <f t="shared" ref="J2:J16" si="2">(C2+E2)/(B2+C2+D2+E2)</f>
        <v>0.36249999999999999</v>
      </c>
      <c r="K2">
        <v>5</v>
      </c>
      <c r="L2" s="13">
        <f t="shared" ref="L2:L16" si="3">I2/H2</f>
        <v>1.3333333333333335</v>
      </c>
    </row>
    <row r="3" spans="1:13" x14ac:dyDescent="0.25">
      <c r="A3" s="1">
        <v>2010</v>
      </c>
      <c r="B3">
        <v>18</v>
      </c>
      <c r="C3">
        <v>10</v>
      </c>
      <c r="D3">
        <v>28</v>
      </c>
      <c r="E3">
        <v>21</v>
      </c>
      <c r="F3" s="9">
        <f t="shared" si="0"/>
        <v>0.35714285714285715</v>
      </c>
      <c r="G3" s="9">
        <f t="shared" si="1"/>
        <v>0.42857142857142855</v>
      </c>
      <c r="H3" s="9">
        <f>3/6</f>
        <v>0.5</v>
      </c>
      <c r="I3" s="9">
        <f>5/6</f>
        <v>0.83333333333333337</v>
      </c>
      <c r="J3" s="9">
        <f t="shared" si="2"/>
        <v>0.40259740259740262</v>
      </c>
      <c r="K3">
        <v>6</v>
      </c>
      <c r="L3" s="13">
        <f t="shared" si="3"/>
        <v>1.6666666666666667</v>
      </c>
    </row>
    <row r="4" spans="1:13" x14ac:dyDescent="0.25">
      <c r="A4" s="1">
        <v>2011</v>
      </c>
      <c r="B4">
        <v>13</v>
      </c>
      <c r="C4">
        <v>10</v>
      </c>
      <c r="D4">
        <v>22</v>
      </c>
      <c r="E4">
        <v>12</v>
      </c>
      <c r="F4" s="9">
        <f t="shared" si="0"/>
        <v>0.43478260869565216</v>
      </c>
      <c r="G4" s="9">
        <f t="shared" si="1"/>
        <v>0.35294117647058826</v>
      </c>
      <c r="H4" s="9">
        <f>4/5</f>
        <v>0.8</v>
      </c>
      <c r="I4" s="9">
        <f>4/5</f>
        <v>0.8</v>
      </c>
      <c r="J4" s="9">
        <f t="shared" si="2"/>
        <v>0.38596491228070173</v>
      </c>
      <c r="K4">
        <v>5</v>
      </c>
      <c r="L4" s="13">
        <f t="shared" si="3"/>
        <v>1</v>
      </c>
    </row>
    <row r="5" spans="1:13" x14ac:dyDescent="0.25">
      <c r="A5" s="1">
        <v>2012</v>
      </c>
      <c r="B5" s="1">
        <v>7</v>
      </c>
      <c r="C5" s="1">
        <v>5</v>
      </c>
      <c r="D5" s="1">
        <v>36</v>
      </c>
      <c r="E5" s="1">
        <v>13</v>
      </c>
      <c r="F5" s="9">
        <f t="shared" si="0"/>
        <v>0.41666666666666669</v>
      </c>
      <c r="G5" s="9">
        <f t="shared" si="1"/>
        <v>0.26530612244897961</v>
      </c>
      <c r="H5" s="9">
        <f>3/6</f>
        <v>0.5</v>
      </c>
      <c r="I5" s="9">
        <f>5/6</f>
        <v>0.83333333333333337</v>
      </c>
      <c r="J5" s="9">
        <f t="shared" si="2"/>
        <v>0.29508196721311475</v>
      </c>
      <c r="K5">
        <v>6</v>
      </c>
      <c r="L5" s="13">
        <f t="shared" si="3"/>
        <v>1.6666666666666667</v>
      </c>
    </row>
    <row r="6" spans="1:13" x14ac:dyDescent="0.25">
      <c r="A6" s="1">
        <v>2013</v>
      </c>
      <c r="B6">
        <v>11</v>
      </c>
      <c r="C6">
        <v>14</v>
      </c>
      <c r="D6">
        <v>28</v>
      </c>
      <c r="E6">
        <v>16</v>
      </c>
      <c r="F6" s="9">
        <f t="shared" si="0"/>
        <v>0.56000000000000005</v>
      </c>
      <c r="G6" s="9">
        <f t="shared" si="1"/>
        <v>0.36363636363636365</v>
      </c>
      <c r="H6" s="9">
        <f>5/7</f>
        <v>0.7142857142857143</v>
      </c>
      <c r="I6" s="9">
        <f>4/7</f>
        <v>0.5714285714285714</v>
      </c>
      <c r="J6" s="9">
        <f t="shared" si="2"/>
        <v>0.43478260869565216</v>
      </c>
      <c r="K6">
        <v>7</v>
      </c>
      <c r="L6" s="13">
        <f t="shared" si="3"/>
        <v>0.79999999999999993</v>
      </c>
    </row>
    <row r="7" spans="1:13" x14ac:dyDescent="0.25">
      <c r="A7" s="1">
        <v>2014</v>
      </c>
      <c r="B7">
        <v>15</v>
      </c>
      <c r="C7">
        <v>8</v>
      </c>
      <c r="D7">
        <v>19</v>
      </c>
      <c r="E7">
        <v>7</v>
      </c>
      <c r="F7" s="9">
        <f t="shared" si="0"/>
        <v>0.34782608695652173</v>
      </c>
      <c r="G7" s="9">
        <f t="shared" si="1"/>
        <v>0.26923076923076922</v>
      </c>
      <c r="H7" s="9">
        <f>2/5</f>
        <v>0.4</v>
      </c>
      <c r="I7" s="9">
        <f>4/5</f>
        <v>0.8</v>
      </c>
      <c r="J7" s="9">
        <f t="shared" si="2"/>
        <v>0.30612244897959184</v>
      </c>
      <c r="K7">
        <v>5</v>
      </c>
      <c r="L7" s="13">
        <f t="shared" si="3"/>
        <v>2</v>
      </c>
    </row>
    <row r="8" spans="1:13" x14ac:dyDescent="0.25">
      <c r="A8" s="1">
        <v>2015</v>
      </c>
      <c r="B8">
        <v>6</v>
      </c>
      <c r="C8">
        <v>5</v>
      </c>
      <c r="D8">
        <v>27</v>
      </c>
      <c r="E8">
        <v>14</v>
      </c>
      <c r="F8" s="9">
        <f t="shared" si="0"/>
        <v>0.45454545454545453</v>
      </c>
      <c r="G8" s="9">
        <f t="shared" si="1"/>
        <v>0.34146341463414637</v>
      </c>
      <c r="H8" s="9">
        <f>3/6</f>
        <v>0.5</v>
      </c>
      <c r="I8" s="9">
        <f>6/6</f>
        <v>1</v>
      </c>
      <c r="J8" s="9">
        <f t="shared" si="2"/>
        <v>0.36538461538461536</v>
      </c>
      <c r="K8">
        <v>6</v>
      </c>
      <c r="L8" s="13">
        <f t="shared" si="3"/>
        <v>2</v>
      </c>
    </row>
    <row r="9" spans="1:13" x14ac:dyDescent="0.25">
      <c r="A9" s="1">
        <v>2016</v>
      </c>
      <c r="B9">
        <v>8</v>
      </c>
      <c r="C9">
        <v>2</v>
      </c>
      <c r="D9">
        <v>21</v>
      </c>
      <c r="E9">
        <v>14</v>
      </c>
      <c r="F9" s="9">
        <f t="shared" si="0"/>
        <v>0.2</v>
      </c>
      <c r="G9" s="9">
        <f t="shared" si="1"/>
        <v>0.4</v>
      </c>
      <c r="H9" s="9">
        <f>3/6</f>
        <v>0.5</v>
      </c>
      <c r="I9" s="9">
        <f>3/6</f>
        <v>0.5</v>
      </c>
      <c r="J9" s="9">
        <f t="shared" si="2"/>
        <v>0.35555555555555557</v>
      </c>
      <c r="K9">
        <v>6</v>
      </c>
      <c r="L9" s="13">
        <f t="shared" si="3"/>
        <v>1</v>
      </c>
    </row>
    <row r="10" spans="1:13" x14ac:dyDescent="0.25">
      <c r="A10" s="1">
        <v>2017</v>
      </c>
      <c r="B10">
        <v>11</v>
      </c>
      <c r="C10">
        <v>4</v>
      </c>
      <c r="D10">
        <v>31</v>
      </c>
      <c r="E10">
        <v>21</v>
      </c>
      <c r="F10" s="9">
        <f t="shared" si="0"/>
        <v>0.26666666666666666</v>
      </c>
      <c r="G10" s="9">
        <f t="shared" si="1"/>
        <v>0.40384615384615385</v>
      </c>
      <c r="H10" s="9">
        <f>2/5</f>
        <v>0.4</v>
      </c>
      <c r="I10" s="9">
        <f>5/5</f>
        <v>1</v>
      </c>
      <c r="J10" s="9">
        <f t="shared" si="2"/>
        <v>0.37313432835820898</v>
      </c>
      <c r="K10">
        <v>5</v>
      </c>
      <c r="L10" s="13">
        <f t="shared" si="3"/>
        <v>2.5</v>
      </c>
      <c r="M10" t="s">
        <v>108</v>
      </c>
    </row>
    <row r="11" spans="1:13" x14ac:dyDescent="0.25">
      <c r="A11" s="1">
        <v>2018</v>
      </c>
      <c r="B11">
        <v>4</v>
      </c>
      <c r="C11">
        <v>1</v>
      </c>
      <c r="D11">
        <v>44</v>
      </c>
      <c r="E11">
        <v>24</v>
      </c>
      <c r="F11" s="9">
        <f t="shared" si="0"/>
        <v>0.2</v>
      </c>
      <c r="G11" s="9">
        <f t="shared" si="1"/>
        <v>0.35294117647058826</v>
      </c>
      <c r="H11" s="9">
        <f>3/7</f>
        <v>0.42857142857142855</v>
      </c>
      <c r="I11" s="9">
        <f>7/7</f>
        <v>1</v>
      </c>
      <c r="J11" s="9">
        <f t="shared" si="2"/>
        <v>0.34246575342465752</v>
      </c>
      <c r="K11">
        <v>7</v>
      </c>
      <c r="L11" s="13">
        <f t="shared" si="3"/>
        <v>2.3333333333333335</v>
      </c>
    </row>
    <row r="12" spans="1:13" x14ac:dyDescent="0.25">
      <c r="A12" s="1">
        <v>2019</v>
      </c>
      <c r="B12">
        <v>14</v>
      </c>
      <c r="C12">
        <v>8</v>
      </c>
      <c r="D12">
        <v>27</v>
      </c>
      <c r="E12">
        <v>17</v>
      </c>
      <c r="F12" s="9">
        <f t="shared" si="0"/>
        <v>0.36363636363636365</v>
      </c>
      <c r="G12" s="9">
        <f t="shared" si="1"/>
        <v>0.38636363636363635</v>
      </c>
      <c r="H12" s="9">
        <f>3/6</f>
        <v>0.5</v>
      </c>
      <c r="I12" s="9">
        <f>4/6</f>
        <v>0.66666666666666663</v>
      </c>
      <c r="J12" s="9">
        <f t="shared" si="2"/>
        <v>0.37878787878787878</v>
      </c>
      <c r="K12">
        <v>6</v>
      </c>
      <c r="L12" s="13">
        <f t="shared" si="3"/>
        <v>1.3333333333333333</v>
      </c>
    </row>
    <row r="13" spans="1:13" x14ac:dyDescent="0.25">
      <c r="A13" s="1">
        <v>2020</v>
      </c>
      <c r="B13">
        <v>10</v>
      </c>
      <c r="C13">
        <v>13</v>
      </c>
      <c r="D13">
        <v>29</v>
      </c>
      <c r="E13">
        <v>17</v>
      </c>
      <c r="F13" s="9">
        <f t="shared" si="0"/>
        <v>0.56521739130434778</v>
      </c>
      <c r="G13" s="9">
        <f t="shared" si="1"/>
        <v>0.36956521739130432</v>
      </c>
      <c r="H13" s="9">
        <f>5/6</f>
        <v>0.83333333333333337</v>
      </c>
      <c r="I13" s="9">
        <f>5/6</f>
        <v>0.83333333333333337</v>
      </c>
      <c r="J13" s="9">
        <f t="shared" si="2"/>
        <v>0.43478260869565216</v>
      </c>
      <c r="K13">
        <v>6</v>
      </c>
      <c r="L13" s="13">
        <f t="shared" si="3"/>
        <v>1</v>
      </c>
    </row>
    <row r="14" spans="1:13" x14ac:dyDescent="0.25">
      <c r="A14" s="1">
        <v>2021</v>
      </c>
      <c r="B14">
        <v>9</v>
      </c>
      <c r="C14">
        <v>7</v>
      </c>
      <c r="D14">
        <v>35</v>
      </c>
      <c r="E14">
        <v>20</v>
      </c>
      <c r="F14" s="9">
        <f t="shared" si="0"/>
        <v>0.4375</v>
      </c>
      <c r="G14" s="9">
        <f t="shared" si="1"/>
        <v>0.36363636363636365</v>
      </c>
      <c r="H14" s="9">
        <f>3/6</f>
        <v>0.5</v>
      </c>
      <c r="I14" s="9">
        <f>5/6</f>
        <v>0.83333333333333337</v>
      </c>
      <c r="J14" s="9">
        <f t="shared" si="2"/>
        <v>0.38028169014084506</v>
      </c>
      <c r="K14">
        <v>6</v>
      </c>
      <c r="L14" s="13">
        <f t="shared" si="3"/>
        <v>1.6666666666666667</v>
      </c>
      <c r="M14" t="s">
        <v>107</v>
      </c>
    </row>
    <row r="15" spans="1:13" x14ac:dyDescent="0.25">
      <c r="A15" s="1">
        <v>2022</v>
      </c>
      <c r="B15">
        <v>12</v>
      </c>
      <c r="C15">
        <v>7</v>
      </c>
      <c r="D15">
        <v>21</v>
      </c>
      <c r="E15">
        <v>24</v>
      </c>
      <c r="F15" s="9">
        <f t="shared" si="0"/>
        <v>0.36842105263157893</v>
      </c>
      <c r="G15" s="9">
        <f t="shared" si="1"/>
        <v>0.53333333333333333</v>
      </c>
      <c r="H15" s="9">
        <f>5/5</f>
        <v>1</v>
      </c>
      <c r="I15" s="9">
        <f>5/5</f>
        <v>1</v>
      </c>
      <c r="J15" s="9">
        <f t="shared" si="2"/>
        <v>0.484375</v>
      </c>
      <c r="K15">
        <v>5</v>
      </c>
      <c r="L15" s="13">
        <f t="shared" si="3"/>
        <v>1</v>
      </c>
    </row>
    <row r="16" spans="1:13" x14ac:dyDescent="0.25">
      <c r="A16" s="1">
        <v>2023</v>
      </c>
      <c r="B16">
        <v>4</v>
      </c>
      <c r="C16">
        <v>4</v>
      </c>
      <c r="D16">
        <v>22</v>
      </c>
      <c r="E16">
        <v>12</v>
      </c>
      <c r="F16" s="9">
        <f t="shared" si="0"/>
        <v>0.5</v>
      </c>
      <c r="G16" s="9">
        <f t="shared" si="1"/>
        <v>0.35294117647058826</v>
      </c>
      <c r="H16" s="9">
        <f>3/4</f>
        <v>0.75</v>
      </c>
      <c r="I16" s="9">
        <f>4/4</f>
        <v>1</v>
      </c>
      <c r="J16" s="9">
        <f t="shared" si="2"/>
        <v>0.38095238095238093</v>
      </c>
      <c r="K16">
        <v>4</v>
      </c>
      <c r="L16" s="13">
        <f t="shared" si="3"/>
        <v>1.3333333333333333</v>
      </c>
    </row>
    <row r="17" spans="1:15" x14ac:dyDescent="0.25">
      <c r="B17" s="1"/>
      <c r="C17" s="1"/>
      <c r="D17" s="1"/>
      <c r="E17" s="1"/>
      <c r="F17" s="9"/>
      <c r="G17" s="9"/>
      <c r="J17" s="9"/>
      <c r="L17" s="13"/>
    </row>
    <row r="18" spans="1:15" x14ac:dyDescent="0.25">
      <c r="A18" t="s">
        <v>106</v>
      </c>
      <c r="B18">
        <f>SUM(B2:B17)</f>
        <v>163</v>
      </c>
      <c r="C18">
        <f>SUM(C2:C17)</f>
        <v>112</v>
      </c>
      <c r="D18">
        <f>SUM(D2:D16)</f>
        <v>420</v>
      </c>
      <c r="E18">
        <f>SUM(E2:E16)</f>
        <v>247</v>
      </c>
      <c r="F18" s="9">
        <f>C18/(B18+C18)</f>
        <v>0.40727272727272729</v>
      </c>
      <c r="G18" s="9">
        <f>E18/(D18+E18)</f>
        <v>0.37031484257871067</v>
      </c>
      <c r="H18" s="9">
        <f>50/85</f>
        <v>0.58823529411764708</v>
      </c>
      <c r="I18" s="9">
        <f>70/85</f>
        <v>0.82352941176470584</v>
      </c>
      <c r="J18" s="9">
        <f>(C18+E18)/(B18+C18+D18+E18)</f>
        <v>0.38110403397027603</v>
      </c>
      <c r="K18">
        <f>SUM(K2:K16)</f>
        <v>85</v>
      </c>
      <c r="L18" s="13">
        <f>I18/H18</f>
        <v>1.4</v>
      </c>
      <c r="N18" s="12">
        <f>(C18+E18+84*3)/(B18+C18+D18+E18+84*3)</f>
        <v>0.51172529313232828</v>
      </c>
      <c r="O18" s="11" t="s">
        <v>105</v>
      </c>
    </row>
    <row r="19" spans="1:15" x14ac:dyDescent="0.25">
      <c r="A19" t="s">
        <v>104</v>
      </c>
      <c r="I19" s="10">
        <f>MEDIAN(I2,I3,I4,I5,I6,I7,I8,I9,I10,I11,I12,I13,I14,I15,I16)</f>
        <v>0.83333333333333337</v>
      </c>
      <c r="J19" s="10">
        <f>MEDIAN(J2,J3,J4,J5,J6,J7,J8,J9,J10,J11,J12,J13,J14,J15,J16)</f>
        <v>0.37878787878787878</v>
      </c>
    </row>
    <row r="20" spans="1:15" x14ac:dyDescent="0.25">
      <c r="B20" s="1"/>
      <c r="C20" s="1"/>
      <c r="D20" s="1"/>
      <c r="E20" s="1"/>
      <c r="F20" s="9"/>
      <c r="J20" s="8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EC053-8EA1-495D-993D-9DD2166F670B}">
  <dimension ref="A1:P119"/>
  <sheetViews>
    <sheetView tabSelected="1" workbookViewId="0">
      <selection activeCell="Q20" sqref="Q20"/>
    </sheetView>
  </sheetViews>
  <sheetFormatPr baseColWidth="10" defaultRowHeight="15" x14ac:dyDescent="0.25"/>
  <cols>
    <col min="1" max="1" width="24.140625" customWidth="1"/>
    <col min="2" max="2" width="5.140625" customWidth="1"/>
    <col min="3" max="3" width="5.7109375" customWidth="1"/>
    <col min="4" max="4" width="5.42578125" customWidth="1"/>
    <col min="5" max="5" width="5.140625" customWidth="1"/>
    <col min="9" max="9" width="12.5703125" bestFit="1" customWidth="1"/>
    <col min="14" max="14" width="16.7109375" customWidth="1"/>
    <col min="15" max="15" width="22.7109375" customWidth="1"/>
    <col min="16" max="16" width="17.5703125" customWidth="1"/>
  </cols>
  <sheetData>
    <row r="1" spans="1:16" x14ac:dyDescent="0.25">
      <c r="B1" s="1" t="s">
        <v>120</v>
      </c>
      <c r="C1" s="1" t="s">
        <v>137</v>
      </c>
      <c r="D1" s="1" t="s">
        <v>118</v>
      </c>
      <c r="E1" s="1" t="s">
        <v>117</v>
      </c>
      <c r="F1" s="1" t="s">
        <v>136</v>
      </c>
      <c r="G1" s="1" t="s">
        <v>135</v>
      </c>
      <c r="H1" s="1" t="s">
        <v>134</v>
      </c>
      <c r="I1" s="1" t="s">
        <v>110</v>
      </c>
      <c r="J1" s="1" t="s">
        <v>133</v>
      </c>
      <c r="N1" s="1" t="s">
        <v>132</v>
      </c>
      <c r="O1" s="1" t="s">
        <v>131</v>
      </c>
      <c r="P1" s="1" t="s">
        <v>130</v>
      </c>
    </row>
    <row r="2" spans="1:16" x14ac:dyDescent="0.25">
      <c r="A2" s="1" t="s">
        <v>129</v>
      </c>
      <c r="B2" s="1">
        <f>SUM(B3:B32)</f>
        <v>69</v>
      </c>
      <c r="C2" s="1">
        <f>SUM(C3:C32)</f>
        <v>46</v>
      </c>
      <c r="D2" s="1">
        <f>SUM(D3:D32)</f>
        <v>144</v>
      </c>
      <c r="E2" s="1">
        <f>SUM(E3:E32)</f>
        <v>75</v>
      </c>
      <c r="F2" s="16">
        <f>19/30</f>
        <v>0.6333333333333333</v>
      </c>
      <c r="G2" s="16">
        <f>26/30</f>
        <v>0.8666666666666667</v>
      </c>
      <c r="H2" s="14">
        <f>(C2+E2)/(B2+C2+D2+E2)</f>
        <v>0.36227544910179643</v>
      </c>
      <c r="I2" s="15">
        <f>G2/F2</f>
        <v>1.368421052631579</v>
      </c>
      <c r="J2" s="1">
        <v>30</v>
      </c>
      <c r="N2" t="s">
        <v>122</v>
      </c>
      <c r="O2" s="18">
        <v>0.55300000000000005</v>
      </c>
      <c r="P2" s="13">
        <v>0.33333333333333331</v>
      </c>
    </row>
    <row r="3" spans="1:16" x14ac:dyDescent="0.25">
      <c r="A3" t="s">
        <v>9</v>
      </c>
      <c r="B3">
        <v>6</v>
      </c>
      <c r="C3">
        <v>3</v>
      </c>
      <c r="D3">
        <v>5</v>
      </c>
      <c r="E3">
        <v>2</v>
      </c>
      <c r="F3" t="b">
        <v>0</v>
      </c>
      <c r="G3" t="b">
        <v>1</v>
      </c>
      <c r="N3" t="s">
        <v>123</v>
      </c>
      <c r="O3" s="18">
        <v>0.46666666666666667</v>
      </c>
      <c r="P3" s="13">
        <v>1</v>
      </c>
    </row>
    <row r="4" spans="1:16" x14ac:dyDescent="0.25">
      <c r="A4" t="s">
        <v>12</v>
      </c>
      <c r="B4">
        <v>3</v>
      </c>
      <c r="C4">
        <v>1</v>
      </c>
      <c r="D4">
        <v>4</v>
      </c>
      <c r="E4">
        <v>5</v>
      </c>
      <c r="F4" t="b">
        <v>1</v>
      </c>
      <c r="G4" t="b">
        <v>1</v>
      </c>
      <c r="N4" t="s">
        <v>127</v>
      </c>
      <c r="O4" s="18">
        <v>0.21428571428571427</v>
      </c>
      <c r="P4" s="13">
        <v>1</v>
      </c>
    </row>
    <row r="5" spans="1:16" x14ac:dyDescent="0.25">
      <c r="A5" t="s">
        <v>14</v>
      </c>
      <c r="B5">
        <v>3</v>
      </c>
      <c r="C5">
        <v>1</v>
      </c>
      <c r="D5">
        <v>9</v>
      </c>
      <c r="E5">
        <v>3</v>
      </c>
      <c r="F5" t="b">
        <v>1</v>
      </c>
      <c r="G5" t="b">
        <v>1</v>
      </c>
      <c r="N5" t="s">
        <v>121</v>
      </c>
      <c r="O5" s="18">
        <v>0.43478260869565216</v>
      </c>
      <c r="P5" s="13">
        <v>1.2</v>
      </c>
    </row>
    <row r="6" spans="1:16" x14ac:dyDescent="0.25">
      <c r="A6" t="s">
        <v>16</v>
      </c>
      <c r="B6">
        <v>2</v>
      </c>
      <c r="C6">
        <v>2</v>
      </c>
      <c r="D6">
        <v>3</v>
      </c>
      <c r="E6">
        <v>3</v>
      </c>
      <c r="F6" t="b">
        <v>1</v>
      </c>
      <c r="G6" t="b">
        <v>1</v>
      </c>
      <c r="N6" t="s">
        <v>129</v>
      </c>
      <c r="O6" s="18">
        <v>0.36227544910179643</v>
      </c>
      <c r="P6" s="13">
        <v>1.368421052631579</v>
      </c>
    </row>
    <row r="7" spans="1:16" x14ac:dyDescent="0.25">
      <c r="A7" t="s">
        <v>18</v>
      </c>
      <c r="B7">
        <v>2</v>
      </c>
      <c r="C7">
        <v>4</v>
      </c>
      <c r="D7">
        <v>1</v>
      </c>
      <c r="E7">
        <v>4</v>
      </c>
      <c r="F7" t="b">
        <v>1</v>
      </c>
      <c r="G7" t="b">
        <v>1</v>
      </c>
      <c r="N7" t="s">
        <v>128</v>
      </c>
      <c r="O7" s="18">
        <v>0.375</v>
      </c>
      <c r="P7" s="13">
        <v>1.7</v>
      </c>
    </row>
    <row r="8" spans="1:16" x14ac:dyDescent="0.25">
      <c r="A8" t="s">
        <v>20</v>
      </c>
      <c r="B8">
        <v>3</v>
      </c>
      <c r="C8">
        <v>2</v>
      </c>
      <c r="D8">
        <v>7</v>
      </c>
      <c r="E8">
        <v>3</v>
      </c>
      <c r="F8" t="b">
        <v>1</v>
      </c>
      <c r="G8" t="b">
        <v>1</v>
      </c>
      <c r="N8" t="s">
        <v>124</v>
      </c>
      <c r="O8" s="18">
        <v>0.38181818181818183</v>
      </c>
      <c r="P8">
        <v>1.75</v>
      </c>
    </row>
    <row r="9" spans="1:16" x14ac:dyDescent="0.25">
      <c r="A9" t="s">
        <v>22</v>
      </c>
      <c r="B9">
        <v>3</v>
      </c>
      <c r="C9">
        <v>0</v>
      </c>
      <c r="D9">
        <v>3</v>
      </c>
      <c r="E9">
        <v>2</v>
      </c>
      <c r="F9" t="b">
        <v>1</v>
      </c>
      <c r="G9" t="b">
        <v>1</v>
      </c>
      <c r="N9" t="s">
        <v>125</v>
      </c>
      <c r="O9" s="18">
        <v>0.3</v>
      </c>
      <c r="P9" s="13">
        <v>3</v>
      </c>
    </row>
    <row r="10" spans="1:16" x14ac:dyDescent="0.25">
      <c r="A10" t="s">
        <v>26</v>
      </c>
      <c r="B10">
        <v>2</v>
      </c>
      <c r="C10">
        <v>1</v>
      </c>
      <c r="D10">
        <v>7</v>
      </c>
      <c r="E10">
        <v>1</v>
      </c>
      <c r="F10" t="b">
        <v>1</v>
      </c>
      <c r="G10" t="b">
        <v>1</v>
      </c>
      <c r="O10" s="10"/>
    </row>
    <row r="11" spans="1:16" x14ac:dyDescent="0.25">
      <c r="A11" t="s">
        <v>28</v>
      </c>
      <c r="B11">
        <v>0</v>
      </c>
      <c r="C11">
        <v>0</v>
      </c>
      <c r="D11">
        <v>4</v>
      </c>
      <c r="E11">
        <v>3</v>
      </c>
      <c r="F11" t="b">
        <v>1</v>
      </c>
      <c r="G11" t="b">
        <v>1</v>
      </c>
    </row>
    <row r="12" spans="1:16" x14ac:dyDescent="0.25">
      <c r="A12" t="s">
        <v>31</v>
      </c>
      <c r="B12">
        <v>0</v>
      </c>
      <c r="C12">
        <v>5</v>
      </c>
      <c r="D12">
        <v>1</v>
      </c>
      <c r="E12">
        <v>0</v>
      </c>
      <c r="F12" t="b">
        <v>1</v>
      </c>
      <c r="G12" t="b">
        <v>0</v>
      </c>
      <c r="O12" s="10"/>
    </row>
    <row r="13" spans="1:16" x14ac:dyDescent="0.25">
      <c r="A13" t="s">
        <v>33</v>
      </c>
      <c r="B13">
        <v>2</v>
      </c>
      <c r="C13">
        <v>6</v>
      </c>
      <c r="D13">
        <v>6</v>
      </c>
      <c r="E13">
        <v>1</v>
      </c>
      <c r="F13" t="b">
        <v>1</v>
      </c>
      <c r="G13" t="b">
        <v>0</v>
      </c>
    </row>
    <row r="14" spans="1:16" x14ac:dyDescent="0.25">
      <c r="A14" t="s">
        <v>38</v>
      </c>
      <c r="B14">
        <v>3</v>
      </c>
      <c r="C14">
        <v>2</v>
      </c>
      <c r="D14">
        <v>3</v>
      </c>
      <c r="E14">
        <v>1</v>
      </c>
      <c r="F14" t="b">
        <v>1</v>
      </c>
      <c r="G14" t="b">
        <v>0</v>
      </c>
    </row>
    <row r="15" spans="1:16" x14ac:dyDescent="0.25">
      <c r="A15" t="s">
        <v>40</v>
      </c>
      <c r="B15">
        <v>7</v>
      </c>
      <c r="C15">
        <v>2</v>
      </c>
      <c r="D15">
        <v>2</v>
      </c>
      <c r="E15">
        <v>1</v>
      </c>
      <c r="F15" t="b">
        <v>1</v>
      </c>
      <c r="G15" t="b">
        <v>1</v>
      </c>
    </row>
    <row r="16" spans="1:16" x14ac:dyDescent="0.25">
      <c r="A16" t="s">
        <v>42</v>
      </c>
      <c r="B16">
        <v>3</v>
      </c>
      <c r="C16">
        <v>0</v>
      </c>
      <c r="D16">
        <v>5</v>
      </c>
      <c r="E16">
        <v>3</v>
      </c>
      <c r="F16" t="b">
        <v>0</v>
      </c>
      <c r="G16" t="b">
        <v>1</v>
      </c>
    </row>
    <row r="17" spans="1:7" x14ac:dyDescent="0.25">
      <c r="A17" t="s">
        <v>47</v>
      </c>
      <c r="B17">
        <v>3</v>
      </c>
      <c r="C17">
        <v>1</v>
      </c>
      <c r="D17">
        <v>2</v>
      </c>
      <c r="E17">
        <v>1</v>
      </c>
      <c r="F17" t="b">
        <v>1</v>
      </c>
      <c r="G17" t="b">
        <v>1</v>
      </c>
    </row>
    <row r="18" spans="1:7" x14ac:dyDescent="0.25">
      <c r="A18" t="s">
        <v>50</v>
      </c>
      <c r="B18">
        <v>1</v>
      </c>
      <c r="C18">
        <v>0</v>
      </c>
      <c r="D18">
        <v>1</v>
      </c>
      <c r="E18">
        <v>2</v>
      </c>
      <c r="F18" t="b">
        <v>0</v>
      </c>
      <c r="G18" t="b">
        <v>0</v>
      </c>
    </row>
    <row r="19" spans="1:7" x14ac:dyDescent="0.25">
      <c r="A19" t="s">
        <v>53</v>
      </c>
      <c r="B19">
        <v>2</v>
      </c>
      <c r="C19">
        <v>1</v>
      </c>
      <c r="D19">
        <v>6</v>
      </c>
      <c r="E19">
        <v>3</v>
      </c>
      <c r="F19" t="b">
        <v>1</v>
      </c>
      <c r="G19" t="b">
        <v>1</v>
      </c>
    </row>
    <row r="20" spans="1:7" x14ac:dyDescent="0.25">
      <c r="A20" t="s">
        <v>55</v>
      </c>
      <c r="B20">
        <v>3</v>
      </c>
      <c r="C20">
        <v>0</v>
      </c>
      <c r="D20">
        <v>7</v>
      </c>
      <c r="E20">
        <v>6</v>
      </c>
      <c r="F20" t="b">
        <v>0</v>
      </c>
      <c r="G20" t="b">
        <v>1</v>
      </c>
    </row>
    <row r="21" spans="1:7" x14ac:dyDescent="0.25">
      <c r="A21" t="s">
        <v>62</v>
      </c>
      <c r="B21">
        <v>1</v>
      </c>
      <c r="C21">
        <v>1</v>
      </c>
      <c r="D21">
        <v>7</v>
      </c>
      <c r="E21">
        <v>1</v>
      </c>
      <c r="F21" t="b">
        <v>0</v>
      </c>
      <c r="G21" t="b">
        <v>1</v>
      </c>
    </row>
    <row r="22" spans="1:7" x14ac:dyDescent="0.25">
      <c r="A22" t="s">
        <v>66</v>
      </c>
      <c r="B22">
        <v>0</v>
      </c>
      <c r="C22">
        <v>0</v>
      </c>
      <c r="D22">
        <v>5</v>
      </c>
      <c r="E22">
        <v>4</v>
      </c>
      <c r="F22" t="b">
        <v>1</v>
      </c>
      <c r="G22" t="b">
        <v>1</v>
      </c>
    </row>
    <row r="23" spans="1:7" x14ac:dyDescent="0.25">
      <c r="A23" t="s">
        <v>70</v>
      </c>
      <c r="B23">
        <v>1</v>
      </c>
      <c r="C23">
        <v>0</v>
      </c>
      <c r="D23">
        <v>4</v>
      </c>
      <c r="E23">
        <v>3</v>
      </c>
      <c r="F23" t="b">
        <v>0</v>
      </c>
      <c r="G23" t="b">
        <v>1</v>
      </c>
    </row>
    <row r="24" spans="1:7" x14ac:dyDescent="0.25">
      <c r="A24" t="s">
        <v>74</v>
      </c>
      <c r="B24">
        <v>3</v>
      </c>
      <c r="C24">
        <v>2</v>
      </c>
      <c r="D24">
        <v>3</v>
      </c>
      <c r="E24">
        <v>0</v>
      </c>
      <c r="F24" t="b">
        <v>0</v>
      </c>
      <c r="G24" t="b">
        <v>1</v>
      </c>
    </row>
    <row r="25" spans="1:7" x14ac:dyDescent="0.25">
      <c r="A25" t="s">
        <v>77</v>
      </c>
      <c r="B25">
        <v>5</v>
      </c>
      <c r="C25">
        <v>2</v>
      </c>
      <c r="D25">
        <v>6</v>
      </c>
      <c r="E25">
        <v>4</v>
      </c>
      <c r="F25" t="b">
        <v>1</v>
      </c>
      <c r="G25" t="b">
        <v>1</v>
      </c>
    </row>
    <row r="26" spans="1:7" x14ac:dyDescent="0.25">
      <c r="A26" t="s">
        <v>79</v>
      </c>
      <c r="B26">
        <v>0</v>
      </c>
      <c r="C26">
        <v>1</v>
      </c>
      <c r="D26">
        <v>5</v>
      </c>
      <c r="E26">
        <v>2</v>
      </c>
      <c r="F26" t="b">
        <v>0</v>
      </c>
      <c r="G26" t="b">
        <v>1</v>
      </c>
    </row>
    <row r="27" spans="1:7" x14ac:dyDescent="0.25">
      <c r="A27" t="s">
        <v>83</v>
      </c>
      <c r="B27">
        <v>3</v>
      </c>
      <c r="C27">
        <v>2</v>
      </c>
      <c r="D27">
        <v>6</v>
      </c>
      <c r="E27">
        <v>5</v>
      </c>
      <c r="F27" t="b">
        <v>1</v>
      </c>
      <c r="G27" t="b">
        <v>1</v>
      </c>
    </row>
    <row r="28" spans="1:7" x14ac:dyDescent="0.25">
      <c r="A28" t="s">
        <v>85</v>
      </c>
      <c r="B28">
        <v>3</v>
      </c>
      <c r="C28">
        <v>0</v>
      </c>
      <c r="D28">
        <v>7</v>
      </c>
      <c r="E28">
        <v>2</v>
      </c>
      <c r="F28" t="b">
        <v>0</v>
      </c>
      <c r="G28" t="b">
        <v>1</v>
      </c>
    </row>
    <row r="29" spans="1:7" x14ac:dyDescent="0.25">
      <c r="A29" t="s">
        <v>88</v>
      </c>
      <c r="B29">
        <v>1</v>
      </c>
      <c r="C29">
        <v>2</v>
      </c>
      <c r="D29">
        <v>7</v>
      </c>
      <c r="E29">
        <v>2</v>
      </c>
      <c r="F29" t="b">
        <v>0</v>
      </c>
      <c r="G29" t="b">
        <v>1</v>
      </c>
    </row>
    <row r="30" spans="1:7" x14ac:dyDescent="0.25">
      <c r="A30" t="s">
        <v>94</v>
      </c>
      <c r="B30">
        <v>3</v>
      </c>
      <c r="C30">
        <v>4</v>
      </c>
      <c r="D30">
        <v>5</v>
      </c>
      <c r="E30">
        <v>2</v>
      </c>
      <c r="F30" t="b">
        <v>1</v>
      </c>
      <c r="G30" t="b">
        <v>1</v>
      </c>
    </row>
    <row r="31" spans="1:7" x14ac:dyDescent="0.25">
      <c r="A31" t="s">
        <v>98</v>
      </c>
      <c r="B31">
        <v>0</v>
      </c>
      <c r="C31">
        <v>0</v>
      </c>
      <c r="D31">
        <v>6</v>
      </c>
      <c r="E31">
        <v>5</v>
      </c>
      <c r="F31" t="b">
        <v>1</v>
      </c>
      <c r="G31" t="b">
        <v>1</v>
      </c>
    </row>
    <row r="32" spans="1:7" x14ac:dyDescent="0.25">
      <c r="A32" t="s">
        <v>99</v>
      </c>
      <c r="B32">
        <v>1</v>
      </c>
      <c r="C32">
        <v>1</v>
      </c>
      <c r="D32">
        <v>7</v>
      </c>
      <c r="E32">
        <v>1</v>
      </c>
      <c r="F32" t="b">
        <v>0</v>
      </c>
      <c r="G32" t="b">
        <v>1</v>
      </c>
    </row>
    <row r="36" spans="1:10" s="1" customFormat="1" x14ac:dyDescent="0.25">
      <c r="A36" s="1" t="s">
        <v>128</v>
      </c>
      <c r="B36" s="1">
        <f>SUM(B37:B59)</f>
        <v>44</v>
      </c>
      <c r="C36" s="1">
        <f>SUM(C37:C59)</f>
        <v>39</v>
      </c>
      <c r="D36" s="1">
        <f>SUM(D37:D59)</f>
        <v>124</v>
      </c>
      <c r="E36" s="1">
        <f>SUM(E37:E59)</f>
        <v>62</v>
      </c>
      <c r="F36" s="16">
        <f>10/23</f>
        <v>0.43478260869565216</v>
      </c>
      <c r="G36" s="16">
        <f>17/23</f>
        <v>0.73913043478260865</v>
      </c>
      <c r="H36" s="14">
        <f>(C36+E36)/(B36+C36+D36+E36)</f>
        <v>0.37546468401486988</v>
      </c>
      <c r="I36" s="15">
        <f>G36/F36</f>
        <v>1.7</v>
      </c>
      <c r="J36" s="1">
        <v>23</v>
      </c>
    </row>
    <row r="37" spans="1:10" x14ac:dyDescent="0.25">
      <c r="A37" t="s">
        <v>10</v>
      </c>
      <c r="B37">
        <v>3</v>
      </c>
      <c r="C37">
        <v>4</v>
      </c>
      <c r="D37">
        <v>7</v>
      </c>
      <c r="E37">
        <v>5</v>
      </c>
      <c r="F37" t="b">
        <v>1</v>
      </c>
      <c r="G37" t="b">
        <v>0</v>
      </c>
    </row>
    <row r="38" spans="1:10" x14ac:dyDescent="0.25">
      <c r="A38" t="s">
        <v>11</v>
      </c>
      <c r="B38">
        <v>5</v>
      </c>
      <c r="C38">
        <v>3</v>
      </c>
      <c r="D38">
        <v>5</v>
      </c>
      <c r="E38">
        <v>2</v>
      </c>
      <c r="F38" t="b">
        <v>0</v>
      </c>
      <c r="G38" t="b">
        <v>1</v>
      </c>
    </row>
    <row r="39" spans="1:10" x14ac:dyDescent="0.25">
      <c r="A39" t="s">
        <v>13</v>
      </c>
      <c r="B39">
        <v>4</v>
      </c>
      <c r="C39">
        <v>3</v>
      </c>
      <c r="D39">
        <v>9</v>
      </c>
      <c r="E39">
        <v>1</v>
      </c>
      <c r="F39" t="b">
        <v>1</v>
      </c>
      <c r="G39" t="b">
        <v>1</v>
      </c>
    </row>
    <row r="40" spans="1:10" x14ac:dyDescent="0.25">
      <c r="A40" t="s">
        <v>15</v>
      </c>
      <c r="B40">
        <v>5</v>
      </c>
      <c r="C40">
        <v>3</v>
      </c>
      <c r="D40">
        <v>5</v>
      </c>
      <c r="E40">
        <v>3</v>
      </c>
      <c r="F40" t="b">
        <v>0</v>
      </c>
      <c r="G40" t="b">
        <v>1</v>
      </c>
    </row>
    <row r="41" spans="1:10" x14ac:dyDescent="0.25">
      <c r="A41" t="s">
        <v>17</v>
      </c>
      <c r="B41">
        <v>2</v>
      </c>
      <c r="C41">
        <v>0</v>
      </c>
      <c r="D41">
        <v>7</v>
      </c>
      <c r="E41">
        <v>5</v>
      </c>
      <c r="F41" t="b">
        <v>0</v>
      </c>
      <c r="G41" t="b">
        <v>1</v>
      </c>
    </row>
    <row r="42" spans="1:10" x14ac:dyDescent="0.25">
      <c r="A42" t="s">
        <v>19</v>
      </c>
      <c r="B42">
        <v>4</v>
      </c>
      <c r="C42">
        <v>0</v>
      </c>
      <c r="D42">
        <v>3</v>
      </c>
      <c r="E42">
        <v>3</v>
      </c>
      <c r="F42" t="b">
        <v>0</v>
      </c>
      <c r="G42" t="b">
        <v>0</v>
      </c>
    </row>
    <row r="43" spans="1:10" x14ac:dyDescent="0.25">
      <c r="A43" t="s">
        <v>21</v>
      </c>
      <c r="B43">
        <v>2</v>
      </c>
      <c r="C43">
        <v>2</v>
      </c>
      <c r="D43">
        <v>4</v>
      </c>
      <c r="E43">
        <v>1</v>
      </c>
      <c r="F43" t="b">
        <v>0</v>
      </c>
      <c r="G43" t="b">
        <v>1</v>
      </c>
    </row>
    <row r="44" spans="1:10" x14ac:dyDescent="0.25">
      <c r="A44" t="s">
        <v>23</v>
      </c>
      <c r="B44">
        <v>0</v>
      </c>
      <c r="C44">
        <v>6</v>
      </c>
      <c r="D44">
        <v>2</v>
      </c>
      <c r="E44">
        <v>3</v>
      </c>
      <c r="F44" t="b">
        <v>1</v>
      </c>
      <c r="G44" t="b">
        <v>0</v>
      </c>
    </row>
    <row r="45" spans="1:10" x14ac:dyDescent="0.25">
      <c r="A45" t="s">
        <v>25</v>
      </c>
      <c r="B45">
        <v>0</v>
      </c>
      <c r="C45">
        <v>1</v>
      </c>
      <c r="D45">
        <v>12</v>
      </c>
      <c r="E45">
        <v>1</v>
      </c>
      <c r="F45" t="b">
        <v>0</v>
      </c>
      <c r="G45" t="b">
        <v>1</v>
      </c>
    </row>
    <row r="46" spans="1:10" x14ac:dyDescent="0.25">
      <c r="A46" t="s">
        <v>27</v>
      </c>
      <c r="B46">
        <v>3</v>
      </c>
      <c r="C46">
        <v>3</v>
      </c>
      <c r="D46">
        <v>5</v>
      </c>
      <c r="E46">
        <v>3</v>
      </c>
      <c r="F46" t="b">
        <v>1</v>
      </c>
      <c r="G46" t="b">
        <v>1</v>
      </c>
    </row>
    <row r="47" spans="1:10" x14ac:dyDescent="0.25">
      <c r="A47" t="s">
        <v>32</v>
      </c>
      <c r="B47">
        <v>5</v>
      </c>
      <c r="C47">
        <v>1</v>
      </c>
      <c r="D47">
        <v>4</v>
      </c>
      <c r="E47">
        <v>0</v>
      </c>
      <c r="F47" t="b">
        <v>0</v>
      </c>
      <c r="G47" t="b">
        <v>1</v>
      </c>
    </row>
    <row r="48" spans="1:10" x14ac:dyDescent="0.25">
      <c r="A48" t="s">
        <v>34</v>
      </c>
      <c r="B48">
        <v>0</v>
      </c>
      <c r="C48">
        <v>0</v>
      </c>
      <c r="D48">
        <v>4</v>
      </c>
      <c r="E48">
        <v>4</v>
      </c>
      <c r="F48" t="b">
        <v>1</v>
      </c>
      <c r="G48" t="b">
        <v>0</v>
      </c>
    </row>
    <row r="49" spans="1:10" x14ac:dyDescent="0.25">
      <c r="A49" t="s">
        <v>36</v>
      </c>
      <c r="B49">
        <v>0</v>
      </c>
      <c r="C49">
        <v>2</v>
      </c>
      <c r="D49">
        <v>9</v>
      </c>
      <c r="E49">
        <v>3</v>
      </c>
      <c r="F49" t="b">
        <v>1</v>
      </c>
      <c r="G49" t="b">
        <v>1</v>
      </c>
    </row>
    <row r="50" spans="1:10" x14ac:dyDescent="0.25">
      <c r="A50" t="s">
        <v>41</v>
      </c>
      <c r="B50">
        <v>1</v>
      </c>
      <c r="C50">
        <v>3</v>
      </c>
      <c r="D50">
        <v>4</v>
      </c>
      <c r="E50">
        <v>2</v>
      </c>
      <c r="F50" t="b">
        <v>0</v>
      </c>
      <c r="G50" t="b">
        <v>1</v>
      </c>
    </row>
    <row r="51" spans="1:10" x14ac:dyDescent="0.25">
      <c r="A51" t="s">
        <v>43</v>
      </c>
      <c r="B51">
        <v>2</v>
      </c>
      <c r="C51">
        <v>1</v>
      </c>
      <c r="D51">
        <v>5</v>
      </c>
      <c r="E51">
        <v>1</v>
      </c>
      <c r="F51" t="b">
        <v>0</v>
      </c>
      <c r="G51" t="b">
        <v>1</v>
      </c>
    </row>
    <row r="52" spans="1:10" x14ac:dyDescent="0.25">
      <c r="A52" t="s">
        <v>45</v>
      </c>
      <c r="B52">
        <v>0</v>
      </c>
      <c r="C52">
        <v>1</v>
      </c>
      <c r="D52">
        <v>5</v>
      </c>
      <c r="E52">
        <v>2</v>
      </c>
      <c r="F52" t="b">
        <v>1</v>
      </c>
      <c r="G52" t="b">
        <v>1</v>
      </c>
    </row>
    <row r="53" spans="1:10" x14ac:dyDescent="0.25">
      <c r="A53" t="s">
        <v>48</v>
      </c>
      <c r="B53">
        <v>1</v>
      </c>
      <c r="C53">
        <v>1</v>
      </c>
      <c r="D53">
        <v>5</v>
      </c>
      <c r="E53">
        <v>4</v>
      </c>
      <c r="F53" t="b">
        <v>0</v>
      </c>
      <c r="G53" t="b">
        <v>1</v>
      </c>
    </row>
    <row r="54" spans="1:10" x14ac:dyDescent="0.25">
      <c r="A54" t="s">
        <v>52</v>
      </c>
      <c r="B54">
        <v>0</v>
      </c>
      <c r="C54">
        <v>0</v>
      </c>
      <c r="D54">
        <v>4</v>
      </c>
      <c r="E54">
        <v>3</v>
      </c>
      <c r="F54" t="b">
        <v>1</v>
      </c>
      <c r="G54" t="b">
        <v>0</v>
      </c>
    </row>
    <row r="55" spans="1:10" x14ac:dyDescent="0.25">
      <c r="A55" t="s">
        <v>54</v>
      </c>
      <c r="B55">
        <v>2</v>
      </c>
      <c r="C55">
        <v>1</v>
      </c>
      <c r="D55">
        <v>4</v>
      </c>
      <c r="E55">
        <v>2</v>
      </c>
      <c r="F55" t="b">
        <v>1</v>
      </c>
      <c r="G55" t="b">
        <v>1</v>
      </c>
    </row>
    <row r="56" spans="1:10" x14ac:dyDescent="0.25">
      <c r="A56" t="s">
        <v>64</v>
      </c>
      <c r="B56">
        <v>1</v>
      </c>
      <c r="C56">
        <v>1</v>
      </c>
      <c r="D56">
        <v>5</v>
      </c>
      <c r="E56">
        <v>3</v>
      </c>
      <c r="F56" t="b">
        <v>0</v>
      </c>
      <c r="G56" t="b">
        <v>0</v>
      </c>
    </row>
    <row r="57" spans="1:10" x14ac:dyDescent="0.25">
      <c r="A57" t="s">
        <v>65</v>
      </c>
      <c r="B57">
        <v>3</v>
      </c>
      <c r="C57">
        <v>2</v>
      </c>
      <c r="D57">
        <v>4</v>
      </c>
      <c r="E57">
        <v>1</v>
      </c>
      <c r="F57" t="b">
        <v>0</v>
      </c>
      <c r="G57" t="b">
        <v>1</v>
      </c>
    </row>
    <row r="58" spans="1:10" x14ac:dyDescent="0.25">
      <c r="A58" t="s">
        <v>67</v>
      </c>
      <c r="B58">
        <v>0</v>
      </c>
      <c r="C58">
        <v>1</v>
      </c>
      <c r="D58">
        <v>4</v>
      </c>
      <c r="E58">
        <v>4</v>
      </c>
      <c r="F58" t="b">
        <v>1</v>
      </c>
      <c r="G58" t="b">
        <v>1</v>
      </c>
    </row>
    <row r="59" spans="1:10" x14ac:dyDescent="0.25">
      <c r="A59" t="s">
        <v>71</v>
      </c>
      <c r="B59">
        <v>1</v>
      </c>
      <c r="C59">
        <v>0</v>
      </c>
      <c r="D59">
        <v>8</v>
      </c>
      <c r="E59">
        <v>6</v>
      </c>
      <c r="F59" t="b">
        <v>0</v>
      </c>
      <c r="G59" t="b">
        <v>1</v>
      </c>
    </row>
    <row r="63" spans="1:10" s="1" customFormat="1" x14ac:dyDescent="0.25">
      <c r="A63" s="1" t="s">
        <v>127</v>
      </c>
      <c r="B63" s="1">
        <v>5</v>
      </c>
      <c r="C63" s="1">
        <v>0</v>
      </c>
      <c r="D63" s="1">
        <v>6</v>
      </c>
      <c r="E63" s="1">
        <v>3</v>
      </c>
      <c r="F63" s="16">
        <f>1/1</f>
        <v>1</v>
      </c>
      <c r="G63" s="16">
        <f>1/1</f>
        <v>1</v>
      </c>
      <c r="H63" s="14">
        <f>3/14</f>
        <v>0.21428571428571427</v>
      </c>
      <c r="I63" s="17">
        <f>G63/F63</f>
        <v>1</v>
      </c>
      <c r="J63" s="1">
        <v>1</v>
      </c>
    </row>
    <row r="64" spans="1:10" x14ac:dyDescent="0.25">
      <c r="A64" t="s">
        <v>24</v>
      </c>
      <c r="B64">
        <v>5</v>
      </c>
      <c r="C64">
        <v>0</v>
      </c>
      <c r="D64">
        <v>6</v>
      </c>
      <c r="E64">
        <v>3</v>
      </c>
      <c r="F64" t="b">
        <v>1</v>
      </c>
      <c r="G64" t="b">
        <v>1</v>
      </c>
      <c r="H64" t="s">
        <v>126</v>
      </c>
    </row>
    <row r="68" spans="1:10" s="1" customFormat="1" x14ac:dyDescent="0.25">
      <c r="A68" s="1" t="s">
        <v>125</v>
      </c>
      <c r="B68" s="1">
        <v>6</v>
      </c>
      <c r="C68" s="1">
        <v>1</v>
      </c>
      <c r="D68" s="1">
        <v>8</v>
      </c>
      <c r="E68" s="1">
        <v>5</v>
      </c>
      <c r="F68" s="16">
        <f>1/3</f>
        <v>0.33333333333333331</v>
      </c>
      <c r="G68" s="16">
        <f>3/3</f>
        <v>1</v>
      </c>
      <c r="H68" s="14">
        <f>6/20</f>
        <v>0.3</v>
      </c>
      <c r="I68" s="15">
        <f>G68/F68</f>
        <v>3</v>
      </c>
      <c r="J68" s="1">
        <v>3</v>
      </c>
    </row>
    <row r="69" spans="1:10" x14ac:dyDescent="0.25">
      <c r="A69" t="s">
        <v>29</v>
      </c>
      <c r="B69">
        <v>2</v>
      </c>
      <c r="C69">
        <v>0</v>
      </c>
      <c r="D69">
        <v>2</v>
      </c>
      <c r="E69">
        <v>1</v>
      </c>
      <c r="F69" t="b">
        <v>0</v>
      </c>
      <c r="G69" t="b">
        <v>1</v>
      </c>
    </row>
    <row r="70" spans="1:10" x14ac:dyDescent="0.25">
      <c r="A70" t="s">
        <v>35</v>
      </c>
      <c r="B70">
        <v>3</v>
      </c>
      <c r="C70">
        <v>0</v>
      </c>
      <c r="D70">
        <v>1</v>
      </c>
      <c r="E70">
        <v>4</v>
      </c>
      <c r="F70" t="b">
        <v>1</v>
      </c>
      <c r="G70" t="b">
        <v>1</v>
      </c>
    </row>
    <row r="71" spans="1:10" x14ac:dyDescent="0.25">
      <c r="A71" t="s">
        <v>39</v>
      </c>
      <c r="B71">
        <v>1</v>
      </c>
      <c r="C71">
        <v>1</v>
      </c>
      <c r="D71">
        <v>5</v>
      </c>
      <c r="E71">
        <v>0</v>
      </c>
      <c r="F71" t="b">
        <v>0</v>
      </c>
      <c r="G71" t="b">
        <v>1</v>
      </c>
    </row>
    <row r="75" spans="1:10" s="1" customFormat="1" x14ac:dyDescent="0.25">
      <c r="A75" s="1" t="s">
        <v>124</v>
      </c>
      <c r="B75" s="1">
        <f>SUM(B76:B92)</f>
        <v>14</v>
      </c>
      <c r="C75" s="1">
        <f>SUM(C76:C92)</f>
        <v>4</v>
      </c>
      <c r="D75" s="1">
        <f>SUM(D76:D92)</f>
        <v>88</v>
      </c>
      <c r="E75" s="1">
        <f>SUM(E76:E92)</f>
        <v>59</v>
      </c>
      <c r="F75" s="16">
        <f>8/17</f>
        <v>0.47058823529411764</v>
      </c>
      <c r="G75" s="16">
        <f>14/17</f>
        <v>0.82352941176470584</v>
      </c>
      <c r="H75" s="14">
        <f>(C75+E75)/(B75+C75+D75+E75)</f>
        <v>0.38181818181818183</v>
      </c>
      <c r="I75" s="1">
        <f>G75/F75</f>
        <v>1.75</v>
      </c>
      <c r="J75" s="1">
        <v>17</v>
      </c>
    </row>
    <row r="76" spans="1:10" x14ac:dyDescent="0.25">
      <c r="A76" t="s">
        <v>30</v>
      </c>
      <c r="B76">
        <v>0</v>
      </c>
      <c r="C76">
        <v>0</v>
      </c>
      <c r="D76">
        <v>6</v>
      </c>
      <c r="E76">
        <v>4</v>
      </c>
      <c r="F76" t="b">
        <v>0</v>
      </c>
      <c r="G76" t="b">
        <v>0</v>
      </c>
    </row>
    <row r="77" spans="1:10" x14ac:dyDescent="0.25">
      <c r="A77" t="s">
        <v>37</v>
      </c>
      <c r="B77">
        <v>1</v>
      </c>
      <c r="C77">
        <v>0</v>
      </c>
      <c r="D77">
        <v>3</v>
      </c>
      <c r="E77">
        <v>4</v>
      </c>
      <c r="F77" t="b">
        <v>0</v>
      </c>
      <c r="G77" t="b">
        <v>1</v>
      </c>
    </row>
    <row r="78" spans="1:10" x14ac:dyDescent="0.25">
      <c r="A78" t="s">
        <v>44</v>
      </c>
      <c r="B78">
        <v>0</v>
      </c>
      <c r="C78">
        <v>1</v>
      </c>
      <c r="D78">
        <v>4</v>
      </c>
      <c r="E78">
        <v>3</v>
      </c>
      <c r="F78" t="b">
        <v>1</v>
      </c>
      <c r="G78" t="b">
        <v>1</v>
      </c>
    </row>
    <row r="79" spans="1:10" x14ac:dyDescent="0.25">
      <c r="A79" t="s">
        <v>46</v>
      </c>
      <c r="B79">
        <v>0</v>
      </c>
      <c r="C79">
        <v>0</v>
      </c>
      <c r="D79">
        <v>6</v>
      </c>
      <c r="E79">
        <v>3</v>
      </c>
      <c r="F79" t="b">
        <v>0</v>
      </c>
      <c r="G79" t="b">
        <v>1</v>
      </c>
    </row>
    <row r="80" spans="1:10" x14ac:dyDescent="0.25">
      <c r="A80" t="s">
        <v>49</v>
      </c>
      <c r="B80">
        <v>1</v>
      </c>
      <c r="C80">
        <v>0</v>
      </c>
      <c r="D80">
        <v>3</v>
      </c>
      <c r="E80">
        <v>2</v>
      </c>
      <c r="F80" t="b">
        <v>0</v>
      </c>
      <c r="G80" t="b">
        <v>0</v>
      </c>
    </row>
    <row r="81" spans="1:10" x14ac:dyDescent="0.25">
      <c r="A81" t="s">
        <v>51</v>
      </c>
      <c r="B81">
        <v>2</v>
      </c>
      <c r="C81">
        <v>0</v>
      </c>
      <c r="D81">
        <v>3</v>
      </c>
      <c r="E81">
        <v>2</v>
      </c>
      <c r="F81" t="b">
        <v>0</v>
      </c>
      <c r="G81" t="b">
        <v>1</v>
      </c>
    </row>
    <row r="82" spans="1:10" x14ac:dyDescent="0.25">
      <c r="A82" t="s">
        <v>56</v>
      </c>
      <c r="B82">
        <v>1</v>
      </c>
      <c r="C82">
        <v>0</v>
      </c>
      <c r="D82">
        <v>7</v>
      </c>
      <c r="E82">
        <v>4</v>
      </c>
      <c r="F82" t="b">
        <v>0</v>
      </c>
      <c r="G82" t="b">
        <v>1</v>
      </c>
    </row>
    <row r="83" spans="1:10" x14ac:dyDescent="0.25">
      <c r="A83" t="s">
        <v>57</v>
      </c>
      <c r="B83">
        <v>2</v>
      </c>
      <c r="C83">
        <v>0</v>
      </c>
      <c r="D83">
        <v>1</v>
      </c>
      <c r="E83">
        <v>4</v>
      </c>
      <c r="F83" t="b">
        <v>1</v>
      </c>
      <c r="G83" t="b">
        <v>1</v>
      </c>
    </row>
    <row r="84" spans="1:10" x14ac:dyDescent="0.25">
      <c r="A84" s="2" t="s">
        <v>63</v>
      </c>
      <c r="B84" s="2">
        <v>1</v>
      </c>
      <c r="C84" s="2">
        <v>1</v>
      </c>
      <c r="D84" s="2">
        <v>4</v>
      </c>
      <c r="E84" s="2">
        <v>5</v>
      </c>
      <c r="F84" s="2" t="b">
        <v>1</v>
      </c>
      <c r="G84" s="2" t="b">
        <v>1</v>
      </c>
    </row>
    <row r="85" spans="1:10" x14ac:dyDescent="0.25">
      <c r="A85" t="s">
        <v>68</v>
      </c>
      <c r="B85">
        <v>0</v>
      </c>
      <c r="C85">
        <v>0</v>
      </c>
      <c r="D85">
        <v>8</v>
      </c>
      <c r="E85">
        <v>3</v>
      </c>
      <c r="F85" t="b">
        <v>1</v>
      </c>
      <c r="G85" t="b">
        <v>1</v>
      </c>
    </row>
    <row r="86" spans="1:10" x14ac:dyDescent="0.25">
      <c r="A86" t="s">
        <v>69</v>
      </c>
      <c r="B86">
        <v>1</v>
      </c>
      <c r="C86">
        <v>0</v>
      </c>
      <c r="D86">
        <v>9</v>
      </c>
      <c r="E86">
        <v>2</v>
      </c>
      <c r="F86" t="b">
        <v>0</v>
      </c>
      <c r="G86" t="b">
        <v>1</v>
      </c>
    </row>
    <row r="87" spans="1:10" x14ac:dyDescent="0.25">
      <c r="A87" t="s">
        <v>73</v>
      </c>
      <c r="B87">
        <v>0</v>
      </c>
      <c r="C87">
        <v>0</v>
      </c>
      <c r="D87">
        <v>4</v>
      </c>
      <c r="E87">
        <v>4</v>
      </c>
      <c r="F87" t="b">
        <v>1</v>
      </c>
      <c r="G87" t="b">
        <v>0</v>
      </c>
    </row>
    <row r="88" spans="1:10" x14ac:dyDescent="0.25">
      <c r="A88" t="s">
        <v>76</v>
      </c>
      <c r="B88">
        <v>1</v>
      </c>
      <c r="C88">
        <v>1</v>
      </c>
      <c r="D88">
        <v>6</v>
      </c>
      <c r="E88">
        <v>1</v>
      </c>
      <c r="F88" t="b">
        <v>0</v>
      </c>
      <c r="G88" t="b">
        <v>1</v>
      </c>
    </row>
    <row r="89" spans="1:10" x14ac:dyDescent="0.25">
      <c r="A89" t="s">
        <v>81</v>
      </c>
      <c r="B89">
        <v>0</v>
      </c>
      <c r="C89">
        <v>0</v>
      </c>
      <c r="D89">
        <v>8</v>
      </c>
      <c r="E89">
        <v>4</v>
      </c>
      <c r="F89" t="b">
        <v>1</v>
      </c>
      <c r="G89" t="b">
        <v>1</v>
      </c>
    </row>
    <row r="90" spans="1:10" x14ac:dyDescent="0.25">
      <c r="A90" t="s">
        <v>86</v>
      </c>
      <c r="B90">
        <v>1</v>
      </c>
      <c r="C90">
        <v>0</v>
      </c>
      <c r="D90">
        <v>7</v>
      </c>
      <c r="E90">
        <v>3</v>
      </c>
      <c r="F90" t="b">
        <v>0</v>
      </c>
      <c r="G90" t="b">
        <v>1</v>
      </c>
    </row>
    <row r="91" spans="1:10" x14ac:dyDescent="0.25">
      <c r="A91" t="s">
        <v>87</v>
      </c>
      <c r="B91">
        <v>0</v>
      </c>
      <c r="C91">
        <v>0</v>
      </c>
      <c r="D91">
        <v>5</v>
      </c>
      <c r="E91">
        <v>6</v>
      </c>
      <c r="F91" t="b">
        <v>1</v>
      </c>
      <c r="G91" t="b">
        <v>1</v>
      </c>
    </row>
    <row r="92" spans="1:10" x14ac:dyDescent="0.25">
      <c r="A92" t="s">
        <v>96</v>
      </c>
      <c r="B92">
        <v>3</v>
      </c>
      <c r="C92">
        <v>1</v>
      </c>
      <c r="D92">
        <v>4</v>
      </c>
      <c r="E92">
        <v>5</v>
      </c>
      <c r="F92" t="b">
        <v>1</v>
      </c>
      <c r="G92" t="b">
        <v>1</v>
      </c>
    </row>
    <row r="96" spans="1:10" s="1" customFormat="1" x14ac:dyDescent="0.25">
      <c r="A96" s="1" t="s">
        <v>123</v>
      </c>
      <c r="B96" s="1">
        <v>6</v>
      </c>
      <c r="C96" s="1">
        <v>5</v>
      </c>
      <c r="D96" s="1">
        <v>18</v>
      </c>
      <c r="E96" s="1">
        <v>16</v>
      </c>
      <c r="F96" s="16">
        <f>4/5</f>
        <v>0.8</v>
      </c>
      <c r="G96" s="16">
        <f>4/5</f>
        <v>0.8</v>
      </c>
      <c r="H96" s="14">
        <f>(C96+E96)/(B96+C96+D96+E96)</f>
        <v>0.46666666666666667</v>
      </c>
      <c r="I96" s="15">
        <f>G96/F96</f>
        <v>1</v>
      </c>
      <c r="J96" s="1">
        <v>5</v>
      </c>
    </row>
    <row r="97" spans="1:10" x14ac:dyDescent="0.25">
      <c r="A97" t="s">
        <v>72</v>
      </c>
      <c r="B97">
        <v>1</v>
      </c>
      <c r="C97">
        <v>0</v>
      </c>
      <c r="D97">
        <v>6</v>
      </c>
      <c r="E97">
        <v>2</v>
      </c>
      <c r="F97" t="b">
        <v>0</v>
      </c>
      <c r="G97" t="b">
        <v>1</v>
      </c>
    </row>
    <row r="98" spans="1:10" x14ac:dyDescent="0.25">
      <c r="A98" t="s">
        <v>80</v>
      </c>
      <c r="B98">
        <v>1</v>
      </c>
      <c r="C98">
        <v>1</v>
      </c>
      <c r="D98">
        <v>4</v>
      </c>
      <c r="E98">
        <v>2</v>
      </c>
      <c r="F98" t="b">
        <v>1</v>
      </c>
      <c r="G98" t="b">
        <v>1</v>
      </c>
    </row>
    <row r="99" spans="1:10" x14ac:dyDescent="0.25">
      <c r="A99" t="s">
        <v>91</v>
      </c>
      <c r="B99">
        <v>1</v>
      </c>
      <c r="C99">
        <v>2</v>
      </c>
      <c r="D99">
        <v>4</v>
      </c>
      <c r="E99">
        <v>3</v>
      </c>
      <c r="F99" t="b">
        <v>1</v>
      </c>
      <c r="G99" t="b">
        <v>1</v>
      </c>
    </row>
    <row r="100" spans="1:10" x14ac:dyDescent="0.25">
      <c r="A100" t="s">
        <v>93</v>
      </c>
      <c r="B100">
        <v>2</v>
      </c>
      <c r="C100">
        <v>2</v>
      </c>
      <c r="D100">
        <v>0</v>
      </c>
      <c r="E100">
        <v>3</v>
      </c>
      <c r="F100" t="b">
        <v>1</v>
      </c>
      <c r="G100" t="b">
        <v>0</v>
      </c>
    </row>
    <row r="101" spans="1:10" x14ac:dyDescent="0.25">
      <c r="A101" t="s">
        <v>101</v>
      </c>
      <c r="B101">
        <v>1</v>
      </c>
      <c r="C101">
        <v>0</v>
      </c>
      <c r="D101">
        <v>4</v>
      </c>
      <c r="E101">
        <v>6</v>
      </c>
      <c r="F101" t="b">
        <v>1</v>
      </c>
      <c r="G101" t="b">
        <v>1</v>
      </c>
    </row>
    <row r="105" spans="1:10" s="1" customFormat="1" x14ac:dyDescent="0.25">
      <c r="A105" s="1" t="s">
        <v>122</v>
      </c>
      <c r="B105" s="1">
        <v>8</v>
      </c>
      <c r="C105" s="1">
        <v>8</v>
      </c>
      <c r="D105" s="1">
        <v>9</v>
      </c>
      <c r="E105" s="1">
        <v>13</v>
      </c>
      <c r="F105" s="16">
        <f>3/3</f>
        <v>1</v>
      </c>
      <c r="G105" s="16">
        <f>1/3</f>
        <v>0.33333333333333331</v>
      </c>
      <c r="H105" s="14">
        <f>(C105+E105)/(B105+C105+D105+E105)</f>
        <v>0.55263157894736847</v>
      </c>
      <c r="I105" s="15">
        <f>G105/F105</f>
        <v>0.33333333333333331</v>
      </c>
      <c r="J105" s="1">
        <v>3</v>
      </c>
    </row>
    <row r="106" spans="1:10" x14ac:dyDescent="0.25">
      <c r="A106" t="s">
        <v>75</v>
      </c>
      <c r="B106">
        <v>1</v>
      </c>
      <c r="C106">
        <v>2</v>
      </c>
      <c r="D106">
        <v>4</v>
      </c>
      <c r="E106">
        <v>4</v>
      </c>
      <c r="F106" t="b">
        <v>1</v>
      </c>
      <c r="G106" t="b">
        <v>0</v>
      </c>
    </row>
    <row r="107" spans="1:10" x14ac:dyDescent="0.25">
      <c r="A107" t="s">
        <v>82</v>
      </c>
      <c r="B107">
        <v>3</v>
      </c>
      <c r="C107">
        <v>5</v>
      </c>
      <c r="D107">
        <v>2</v>
      </c>
      <c r="E107">
        <v>3</v>
      </c>
      <c r="F107" t="b">
        <v>1</v>
      </c>
      <c r="G107" t="b">
        <v>0</v>
      </c>
    </row>
    <row r="108" spans="1:10" x14ac:dyDescent="0.25">
      <c r="A108" t="s">
        <v>97</v>
      </c>
      <c r="B108">
        <v>4</v>
      </c>
      <c r="C108">
        <v>1</v>
      </c>
      <c r="D108">
        <v>3</v>
      </c>
      <c r="E108">
        <v>6</v>
      </c>
      <c r="F108" t="b">
        <v>1</v>
      </c>
      <c r="G108" t="b">
        <v>1</v>
      </c>
    </row>
    <row r="112" spans="1:10" s="1" customFormat="1" x14ac:dyDescent="0.25">
      <c r="A112" s="1" t="s">
        <v>121</v>
      </c>
      <c r="B112" s="1">
        <f>SUM(B113:B119)</f>
        <v>13</v>
      </c>
      <c r="C112" s="1">
        <f>SUM(C113:C119)</f>
        <v>13</v>
      </c>
      <c r="D112" s="1">
        <f>SUM(D113:D119)</f>
        <v>32</v>
      </c>
      <c r="E112" s="1">
        <f>SUM(E113:E119)</f>
        <v>20</v>
      </c>
      <c r="F112" s="1">
        <f>6/7</f>
        <v>0.8571428571428571</v>
      </c>
      <c r="G112" s="1">
        <f>7/7</f>
        <v>1</v>
      </c>
      <c r="H112" s="14">
        <f>(C112+E112)/(B112+C112+D112+E112)</f>
        <v>0.42307692307692307</v>
      </c>
      <c r="I112" s="15">
        <f>G112/F112</f>
        <v>1.1666666666666667</v>
      </c>
      <c r="J112" s="1">
        <v>6</v>
      </c>
    </row>
    <row r="113" spans="1:7" x14ac:dyDescent="0.25">
      <c r="A113" t="s">
        <v>78</v>
      </c>
      <c r="B113">
        <v>4</v>
      </c>
      <c r="C113">
        <v>1</v>
      </c>
      <c r="D113">
        <v>4</v>
      </c>
      <c r="E113">
        <v>4</v>
      </c>
      <c r="F113" t="b">
        <v>0</v>
      </c>
      <c r="G113" t="b">
        <v>1</v>
      </c>
    </row>
    <row r="114" spans="1:7" x14ac:dyDescent="0.25">
      <c r="A114" t="s">
        <v>84</v>
      </c>
      <c r="B114">
        <v>3</v>
      </c>
      <c r="C114">
        <v>4</v>
      </c>
      <c r="D114">
        <v>4</v>
      </c>
      <c r="E114">
        <v>1</v>
      </c>
      <c r="F114" t="b">
        <v>1</v>
      </c>
      <c r="G114" t="b">
        <v>1</v>
      </c>
    </row>
    <row r="115" spans="1:7" x14ac:dyDescent="0.25">
      <c r="A115" t="s">
        <v>90</v>
      </c>
      <c r="B115">
        <v>2</v>
      </c>
      <c r="C115">
        <v>3</v>
      </c>
      <c r="D115">
        <v>6</v>
      </c>
      <c r="E115">
        <v>2</v>
      </c>
      <c r="F115" t="b">
        <v>1</v>
      </c>
      <c r="G115" t="b">
        <v>1</v>
      </c>
    </row>
    <row r="116" spans="1:7" x14ac:dyDescent="0.25">
      <c r="A116" t="s">
        <v>92</v>
      </c>
      <c r="B116">
        <v>0</v>
      </c>
      <c r="C116">
        <v>1</v>
      </c>
      <c r="D116">
        <v>4</v>
      </c>
      <c r="E116">
        <v>2</v>
      </c>
      <c r="F116" t="b">
        <v>1</v>
      </c>
      <c r="G116" t="b">
        <v>1</v>
      </c>
    </row>
    <row r="117" spans="1:7" x14ac:dyDescent="0.25">
      <c r="A117" t="s">
        <v>95</v>
      </c>
      <c r="B117">
        <v>2</v>
      </c>
      <c r="C117">
        <v>1</v>
      </c>
      <c r="D117">
        <v>3</v>
      </c>
      <c r="E117">
        <v>6</v>
      </c>
      <c r="F117" t="b">
        <v>1</v>
      </c>
      <c r="G117" t="b">
        <v>1</v>
      </c>
    </row>
    <row r="118" spans="1:7" x14ac:dyDescent="0.25">
      <c r="A118" t="s">
        <v>100</v>
      </c>
      <c r="B118">
        <v>2</v>
      </c>
      <c r="C118">
        <v>2</v>
      </c>
      <c r="D118">
        <v>5</v>
      </c>
      <c r="E118">
        <v>3</v>
      </c>
      <c r="F118" t="b">
        <v>1</v>
      </c>
      <c r="G118" t="b">
        <v>1</v>
      </c>
    </row>
    <row r="119" spans="1:7" x14ac:dyDescent="0.25">
      <c r="A119" t="s">
        <v>102</v>
      </c>
      <c r="B119">
        <v>0</v>
      </c>
      <c r="C119">
        <v>1</v>
      </c>
      <c r="D119">
        <v>6</v>
      </c>
      <c r="E119">
        <v>2</v>
      </c>
      <c r="F119" t="b">
        <v>1</v>
      </c>
      <c r="G119" t="b">
        <v>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Erhebung Figuren, BWT, FT</vt:lpstr>
      <vt:lpstr>bereinigt um Kernpersonal</vt:lpstr>
      <vt:lpstr>bereinigt nach Jahr</vt:lpstr>
      <vt:lpstr>bereinigt nach Autorin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</dc:creator>
  <cp:lastModifiedBy>Höhn Claudia</cp:lastModifiedBy>
  <dcterms:created xsi:type="dcterms:W3CDTF">2023-02-02T09:31:01Z</dcterms:created>
  <dcterms:modified xsi:type="dcterms:W3CDTF">2025-06-05T09:54:25Z</dcterms:modified>
</cp:coreProperties>
</file>